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_11 - III-2302, III-2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'2019_11 - III-2302, III-2...'!$C$82:$K$216</definedName>
    <definedName name="_xlnm.Print_Area" localSheetId="1">'2019_11 - III-2302, III-2...'!$C$4:$J$37,'2019_11 - III-2302, III-2...'!$C$43:$J$66,'2019_11 - III-2302, III-2...'!$C$72:$K$216</definedName>
    <definedName name="_xlnm.Print_Titles" localSheetId="1">'2019_11 - III-2302, III-2...'!$82:$82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215"/>
  <c r="BH215"/>
  <c r="BG215"/>
  <c r="BF215"/>
  <c r="T215"/>
  <c r="R215"/>
  <c r="P215"/>
  <c r="BK215"/>
  <c r="J215"/>
  <c r="BE215"/>
  <c r="BI213"/>
  <c r="BH213"/>
  <c r="BG213"/>
  <c r="BF213"/>
  <c r="T213"/>
  <c r="T212"/>
  <c r="R213"/>
  <c r="R212"/>
  <c r="P213"/>
  <c r="P212"/>
  <c r="BK213"/>
  <c r="BK212"/>
  <c r="J212"/>
  <c r="J213"/>
  <c r="BE213"/>
  <c r="J65"/>
  <c r="BI210"/>
  <c r="BH210"/>
  <c r="BG210"/>
  <c r="BF210"/>
  <c r="T210"/>
  <c r="T209"/>
  <c r="R210"/>
  <c r="R209"/>
  <c r="P210"/>
  <c r="P209"/>
  <c r="BK210"/>
  <c r="BK209"/>
  <c r="J209"/>
  <c r="J210"/>
  <c r="BE210"/>
  <c r="J64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7"/>
  <c r="BH197"/>
  <c r="BG197"/>
  <c r="BF197"/>
  <c r="T197"/>
  <c r="T196"/>
  <c r="T195"/>
  <c r="R197"/>
  <c r="R196"/>
  <c r="R195"/>
  <c r="P197"/>
  <c r="P196"/>
  <c r="P195"/>
  <c r="BK197"/>
  <c r="BK196"/>
  <c r="J196"/>
  <c r="BK195"/>
  <c r="J195"/>
  <c r="J197"/>
  <c r="BE197"/>
  <c r="J63"/>
  <c r="J62"/>
  <c r="BI193"/>
  <c r="BH193"/>
  <c r="BG193"/>
  <c r="BF193"/>
  <c r="T193"/>
  <c r="R193"/>
  <c r="P193"/>
  <c r="BK193"/>
  <c r="J193"/>
  <c r="BE193"/>
  <c r="BI191"/>
  <c r="BH191"/>
  <c r="BG191"/>
  <c r="BF191"/>
  <c r="T191"/>
  <c r="T190"/>
  <c r="R191"/>
  <c r="R190"/>
  <c r="P191"/>
  <c r="P190"/>
  <c r="BK191"/>
  <c r="BK190"/>
  <c r="J190"/>
  <c r="J191"/>
  <c r="BE191"/>
  <c r="J61"/>
  <c r="BI187"/>
  <c r="BH187"/>
  <c r="BG187"/>
  <c r="BF187"/>
  <c r="T187"/>
  <c r="R187"/>
  <c r="P187"/>
  <c r="BK187"/>
  <c r="J187"/>
  <c r="BE187"/>
  <c r="BI184"/>
  <c r="BH184"/>
  <c r="BG184"/>
  <c r="BF184"/>
  <c r="T184"/>
  <c r="T183"/>
  <c r="R184"/>
  <c r="R183"/>
  <c r="P184"/>
  <c r="P183"/>
  <c r="BK184"/>
  <c r="BK183"/>
  <c r="J183"/>
  <c r="J184"/>
  <c r="BE184"/>
  <c r="J60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07"/>
  <c r="BH107"/>
  <c r="BG107"/>
  <c r="BF107"/>
  <c r="T107"/>
  <c r="T106"/>
  <c r="R107"/>
  <c r="R106"/>
  <c r="P107"/>
  <c r="P106"/>
  <c r="BK107"/>
  <c r="BK106"/>
  <c r="J106"/>
  <c r="J107"/>
  <c r="BE107"/>
  <c r="J59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1"/>
  <c r="BH91"/>
  <c r="BG91"/>
  <c r="BF91"/>
  <c r="T91"/>
  <c r="T90"/>
  <c r="R91"/>
  <c r="R90"/>
  <c r="P91"/>
  <c r="P90"/>
  <c r="BK91"/>
  <c r="BK90"/>
  <c r="J90"/>
  <c r="J91"/>
  <c r="BE91"/>
  <c r="J58"/>
  <c r="BI86"/>
  <c r="F35"/>
  <c i="1" r="BD55"/>
  <c i="2" r="BH86"/>
  <c r="F34"/>
  <c i="1" r="BC55"/>
  <c i="2" r="BG86"/>
  <c r="F33"/>
  <c i="1" r="BB55"/>
  <c i="2" r="BF86"/>
  <c r="J32"/>
  <c i="1" r="AW55"/>
  <c i="2" r="F32"/>
  <c i="1" r="BA55"/>
  <c i="2" r="T86"/>
  <c r="T85"/>
  <c r="T84"/>
  <c r="T83"/>
  <c r="R86"/>
  <c r="R85"/>
  <c r="R84"/>
  <c r="R83"/>
  <c r="P86"/>
  <c r="P85"/>
  <c r="P84"/>
  <c r="P83"/>
  <c i="1" r="AU55"/>
  <c i="2" r="BK86"/>
  <c r="BK85"/>
  <c r="J85"/>
  <c r="BK84"/>
  <c r="J84"/>
  <c r="BK83"/>
  <c r="J83"/>
  <c r="J55"/>
  <c r="J28"/>
  <c i="1" r="AG55"/>
  <c i="2" r="J86"/>
  <c r="BE86"/>
  <c r="J31"/>
  <c i="1" r="AV55"/>
  <c i="2" r="F31"/>
  <c i="1" r="AZ55"/>
  <c i="2" r="J57"/>
  <c r="J56"/>
  <c r="J80"/>
  <c r="J79"/>
  <c r="F79"/>
  <c r="F77"/>
  <c r="E75"/>
  <c r="J51"/>
  <c r="J50"/>
  <c r="F50"/>
  <c r="F48"/>
  <c r="E46"/>
  <c r="J37"/>
  <c r="J16"/>
  <c r="E16"/>
  <c r="F80"/>
  <c r="F51"/>
  <c r="J15"/>
  <c r="J10"/>
  <c r="J77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<sst xmlns="http://schemas.openxmlformats.org/spreadsheetml/2006/main">
  <si>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</si>
  <si>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</si>
  <si>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</si>
  <si>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</si>
  <si>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</si>
  <si>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{f97b815c-4bd3-4175-a606-af5ddfd13ad0}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</si>
  <si>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</si>
  <si>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</si>
  <si>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</si>
  <si>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</si>
  <si>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</si>
  <si>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</si>
  <si>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</si>
  <si>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</si>
  <si>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2019_11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</si>
  <si>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</si>
  <si>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</si>
  <si>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III/2302, III/2303 A III/19837 HOLUBÍN, PÍSTOV - OPRAVA</t>
  </si>
  <si>
    <t>KSO:</t>
  </si>
  <si>
    <t/>
  </si>
  <si>
    <t>CC-CZ:</t>
  </si>
  <si>
    <t>Místo:</t>
  </si>
  <si>
    <t>Pístov, Holubín</t>
  </si>
  <si>
    <t>Datum:</t>
  </si>
  <si>
    <t>4. 7. 2019</t>
  </si>
  <si>
    <t>Zadavatel:</t>
  </si>
  <si>
    <t>IČ:</t>
  </si>
  <si>
    <t>SÚS Plzeňského kraje, p.o.</t>
  </si>
  <si>
    <t>DIČ:</t>
  </si>
  <si>
    <t>Uchazeč:</t>
  </si>
  <si>
    <t>Vyplň údaj</t>
  </si>
  <si>
    <t>Projektant:</t>
  </si>
  <si>
    <t>Ing. Jaroslav Rojt</t>
  </si>
  <si>
    <t>True</t>
  </si>
  <si>
    <t>Zpracovatel:</t>
  </si>
  <si>
    <t>Jan Leinhäupel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</si>
  <si>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</si>
  <si>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</si>
  <si>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</si>
  <si>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</si>
  <si>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</si>
  <si>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</si>
  <si>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</si>
  <si>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</si>
  <si>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</si>
  <si>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</si>
  <si>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</si>
  <si>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</si>
  <si>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</si>
  <si>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</si>
  <si>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</si>
  <si>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</si>
  <si>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</si>
  <si>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</si>
  <si>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</si>
  <si>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</si>
  <si>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</si>
  <si>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</si>
  <si>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</si>
  <si>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</si>
  <si>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</si>
  <si>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</si>
  <si>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</si>
  <si>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</si>
  <si>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</si>
  <si>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</si>
  <si>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</si>
  <si>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</si>
  <si>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</si>
  <si>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</si>
  <si>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</si>
  <si>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</si>
  <si>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</si>
  <si>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</si>
  <si>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</si>
  <si>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</si>
  <si>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</si>
  <si>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</si>
  <si>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</si>
  <si>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</si>
  <si>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</si>
  <si>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</si>
  <si>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</si>
  <si>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</si>
  <si>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</si>
  <si>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</si>
  <si>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</si>
  <si>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</si>
  <si>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</si>
  <si>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</si>
  <si>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</si>
  <si>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</si>
  <si>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</si>
  <si>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</si>
  <si>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</si>
  <si>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</si>
  <si>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</si>
  <si>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</si>
  <si>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</si>
  <si>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</si>
  <si>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</si>
  <si>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</si>
  <si>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</si>
  <si>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</si>
  <si>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</si>
  <si>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</si>
  <si>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</si>
  <si>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</si>
  <si>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</si>
  <si>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</si>
  <si>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</si>
  <si>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</si>
  <si>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</si>
  <si>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</si>
  <si>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</si>
  <si>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m2</t>
  </si>
  <si>
    <t>CS ÚRS 2019 01</t>
  </si>
  <si>
    <t>4</t>
  </si>
  <si>
    <t>-1143561050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</si>
  <si>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</si>
  <si>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</si>
  <si>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VV</t>
  </si>
  <si>
    <t>"vyrovnání výškové diference, na délku cca 5 m"</t>
  </si>
  <si>
    <t>"celkem" 215</t>
  </si>
  <si>
    <t>5</t>
  </si>
  <si>
    <t>Komunikace pozemní</t>
  </si>
  <si>
    <t>569821111</t>
  </si>
  <si>
    <t>Zpevnění krajnic nebo komunikací pro pěší s rozprostřením a zhutněním, po zhutnění štěrkodrtí tl. 80 mm</t>
  </si>
  <si>
    <t>1333456421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</si>
  <si>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</si>
  <si>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"prům. šířka krajnice 0,5 m"</t>
  </si>
  <si>
    <t>(1060+1610)*0,5*2</t>
  </si>
  <si>
    <t>3</t>
  </si>
  <si>
    <t>572241112</t>
  </si>
  <si>
    <t>Vyspravení výtluků materiálem na bázi asfaltu s řezáním, vysekáním, očištěním, zaplněním směsí a zhutněním asfaltovým betonem ACL (AB) při vyspravované ploše na 1 km komunikace do 10 % tl. přes 40 do 60 mm</t>
  </si>
  <si>
    <t>-550674017</t>
  </si>
  <si>
    <t xml:space="preserve">Poznámka k souboru cen:_x000d_
1. Ceny jsou určeny pouze pro jednotlivě prováděné vyspravení výtluků._x000d_
2. Ceny jsou určeny pro ocenění jedné vrstvy pokládané směsi. Oprava výtluků větších tlouštěk se provádí ve více vrstvách._x000d_
3. Ceny nelze použít pro vyspravení výtluků dosavadního krytu prováděné jako souvislá úprava krytu v rámci rekonstrukcí nebo obnov, které se oceňuje cenami souboru cen 572 1 . - Vyrovnání povrchu dosavadních krytů nebo podkladů._x000d_
4. V cenách jsou započteny i náklady na:_x000d_
a) řezání a vysekání konstrukce vozovky kolem výtluků,_x000d_
b) odstranění zbylého materiálu._x000d_
5. V cenách 575 24- je započteny i náklady na spojovací postřik styčných ploch výtluků a ošetření hran výtluků tmelící hmotou._x000d_
6. V cenách 572 25- jsou započteny i náklady na natření styčných ploch asfaltem, ošetření hran výtluků asfaltovými pásy a zdrsňovací posyp._x000d_
7. V cenách 572 26-2 nejsou započteny náklady na případný spojovací postřik._x000d_
</t>
  </si>
  <si>
    <t>"předpoklad" 875</t>
  </si>
  <si>
    <t>573211108</t>
  </si>
  <si>
    <t>Postřik spojovací PS bez posypu kamenivem z asfaltu silničního, v množství 0,40 kg/m2</t>
  </si>
  <si>
    <t>676622473</t>
  </si>
  <si>
    <t>"KOMUNIKACE, KŘIŽOVATKY, SJEZDY" 10854*2</t>
  </si>
  <si>
    <t>577144121</t>
  </si>
  <si>
    <t>Asfaltový beton vrstva obrusná ACO 11+ (ABS) s rozprostřením a se zhutněním z nemodifikovaného asfaltu v pruhu šířky přes 3 m tř. I, po zhutnění tl. 50 mm</t>
  </si>
  <si>
    <t>-2077786955</t>
  </si>
  <si>
    <t xml:space="preserve">Poznámka k souboru cen:_x000d_
1. ČSN EN 13108-1 připouští pro ACO 11 pouze tl. 35 až 50 mm._x000d_
</t>
  </si>
  <si>
    <t>"KOMUNIKACE, KŘIŽOVATKY, SJEZDY" 10854</t>
  </si>
  <si>
    <t>6</t>
  </si>
  <si>
    <t>577155122</t>
  </si>
  <si>
    <t>Asfaltový beton vrstva ložní ACL 16+ (ABH) s rozprostřením a zhutněním z nemodifikovaného asfaltu v pruhu šířky přes 3 m, po zhutnění tl. 60 mm</t>
  </si>
  <si>
    <t>565327488</t>
  </si>
  <si>
    <t xml:space="preserve">Poznámka k souboru cen:_x000d_
1. ČSN EN 13108-1 připouští pro ACL 16 pouze tl. 50 až 70 mm._x000d_
</t>
  </si>
  <si>
    <t>"KOMUNIKACE, KŘIŽOVATKY" 10674</t>
  </si>
  <si>
    <t>9</t>
  </si>
  <si>
    <t>Ostatní konstrukce a práce, bourání</t>
  </si>
  <si>
    <t>7</t>
  </si>
  <si>
    <t>913121111</t>
  </si>
  <si>
    <t>Montáž a demontáž dočasných dopravních značek kompletních značek vč. podstavce a sloupku základních</t>
  </si>
  <si>
    <t>kus</t>
  </si>
  <si>
    <t>521436169</t>
  </si>
  <si>
    <t xml:space="preserve">Poznámka k souboru cen:_x000d_
1. V cenách jsou započteny náklady na montáž i demontáž dočasné značky, nebo podstavce._x000d_
</t>
  </si>
  <si>
    <t>"viz příloha PD - Dopravně-inženýrské opatření"</t>
  </si>
  <si>
    <t>"uzavírka silnice III/2302"</t>
  </si>
  <si>
    <t>"B 1" 3</t>
  </si>
  <si>
    <t>"E 12" 3</t>
  </si>
  <si>
    <t>"IS 11b" 3</t>
  </si>
  <si>
    <t>"IS 11c" 3</t>
  </si>
  <si>
    <t>"IP 10a" 1</t>
  </si>
  <si>
    <t>"E 3a" 1</t>
  </si>
  <si>
    <t>"uzavírka silnice III/2303"</t>
  </si>
  <si>
    <t>"IS 11c" 5</t>
  </si>
  <si>
    <t>"IS 11b" 1</t>
  </si>
  <si>
    <t>"uzavírka silnice III/19837"</t>
  </si>
  <si>
    <t>"B 1" 2</t>
  </si>
  <si>
    <t>"E 12" 2</t>
  </si>
  <si>
    <t>Součet</t>
  </si>
  <si>
    <t>8</t>
  </si>
  <si>
    <t>913121211</t>
  </si>
  <si>
    <t>Montáž a demontáž dočasných dopravních značek Příplatek za první a každý další den použití dočasných dopravních značek k ceně 12-1111</t>
  </si>
  <si>
    <t>-578592388</t>
  </si>
  <si>
    <t>"předpokládaná doba výstavby cca 60 dní"</t>
  </si>
  <si>
    <t>60*39</t>
  </si>
  <si>
    <t>913221112</t>
  </si>
  <si>
    <t>Montáž a demontáž dočasných dopravních zábran světelných včetně zásobníku na akumulátor, šířky 2,5 m, 5 světel</t>
  </si>
  <si>
    <t>-1581743154</t>
  </si>
  <si>
    <t xml:space="preserve">Poznámka k souboru cen:_x000d_
1. V cenách jsou započteny náklady na montáž i demontáž dočasné zábrany._x000d_
2. V cenách světelných dočasných dopravních zábran 913 22-11 nejsou započteny náklady na akumulátor, které se oceňují cenami souboru cen 913 91-1._x000d_
</t>
  </si>
  <si>
    <t>"Z 2 + S 7" 6</t>
  </si>
  <si>
    <t>"Z 2 + S 7" 4</t>
  </si>
  <si>
    <t>10</t>
  </si>
  <si>
    <t>913221212</t>
  </si>
  <si>
    <t>Montáž a demontáž dočasných dopravních zábran Příplatek za první a každý další den použití dočasných dopravních zábran k ceně 22-1112</t>
  </si>
  <si>
    <t>-2142590020</t>
  </si>
  <si>
    <t>60*16</t>
  </si>
  <si>
    <t>11</t>
  </si>
  <si>
    <t>913911112</t>
  </si>
  <si>
    <t>Montáž a demontáž akumulátorů a zásobníků dočasného dopravního značení akumulátoru olověného 12V/55 Ah</t>
  </si>
  <si>
    <t>1008702102</t>
  </si>
  <si>
    <t xml:space="preserve">Poznámka k souboru cen:_x000d_
1. V cenách jsou započteny náklady na montáž i demontáž dočasného akumulátoru a zásobníku._x000d_
</t>
  </si>
  <si>
    <t>"celkem" 3</t>
  </si>
  <si>
    <t>12</t>
  </si>
  <si>
    <t>913911212</t>
  </si>
  <si>
    <t>Montáž a demontáž akumulátorů a zásobníků dočasného dopravního značení Příplatek za první a každý další den použití akumulátorů a zásobníků dočasného dopravního značení k ceně 91-1112</t>
  </si>
  <si>
    <t>960520801</t>
  </si>
  <si>
    <t>60*3</t>
  </si>
  <si>
    <t>13</t>
  </si>
  <si>
    <t>919112213</t>
  </si>
  <si>
    <t>Řezání dilatačních spár v živičném krytu vytvoření komůrky pro těsnící zálivku šířky 10 mm, hloubky 25 mm</t>
  </si>
  <si>
    <t>m</t>
  </si>
  <si>
    <t>1982690004</t>
  </si>
  <si>
    <t xml:space="preserve">Poznámka k souboru cen:_x000d_
1. V cenách jsou započteny i náklady na vyčištění spár po řezání._x000d_
</t>
  </si>
  <si>
    <t>"v místě styčné spáry stáv. a nového asf. krytu"</t>
  </si>
  <si>
    <t>"celkem" 45</t>
  </si>
  <si>
    <t>14</t>
  </si>
  <si>
    <t>919121213</t>
  </si>
  <si>
    <t>Utěsnění dilatačních spár zálivkou za studena v cementobetonovém nebo živičném krytu včetně adhezního nátěru bez těsnicího profilu pod zálivkou, pro komůrky šířky 10 mm, hloubky 25 mm</t>
  </si>
  <si>
    <t>-1346090261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</si>
  <si>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</si>
  <si>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919731122</t>
  </si>
  <si>
    <t>Zarovnání styčné plochy podkladu nebo krytu podél vybourané části komunikace nebo zpevněné plochy živičné tl. přes 50 do 100 mm</t>
  </si>
  <si>
    <t>-24987120</t>
  </si>
  <si>
    <t xml:space="preserve">Poznámka k souboru cen:_x000d_
1. Pro volbu cen je rozhodující maximální tloušťka zarovnané styčné plochy._x000d_
2. Náklady na vodorovné přemístění suti zbylé po zarovnání styčné plochy se samostatně neoceňují, tyto náklady jsou započteny ve vodorovném přemístění suti prováděném při odstraňování podkladů nebo krytů._x000d_
</t>
  </si>
  <si>
    <t>"v místě napojení na stáv. asf. kryt"</t>
  </si>
  <si>
    <t>16</t>
  </si>
  <si>
    <t>919735112</t>
  </si>
  <si>
    <t>Řezání stávajícího živičného krytu nebo podkladu hloubky přes 50 do 100 mm</t>
  </si>
  <si>
    <t>-1324961605</t>
  </si>
  <si>
    <t xml:space="preserve">Poznámka k souboru cen:_x000d_
1. V cenách jsou započteny i náklady na spotřebu vody._x000d_
</t>
  </si>
  <si>
    <t>17</t>
  </si>
  <si>
    <t>938908411</t>
  </si>
  <si>
    <t>Čištění vozovek splachováním vodou povrchu podkladu nebo krytu živičného, betonového nebo dlážděného</t>
  </si>
  <si>
    <t>37206965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</si>
  <si>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</si>
  <si>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"stáv. kryt komunikace, křižovatek a sjezdů" 10854</t>
  </si>
  <si>
    <t>18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</si>
  <si>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</si>
  <si>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</si>
  <si>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1676573842</t>
  </si>
  <si>
    <t>19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</si>
  <si>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</si>
  <si>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</si>
  <si>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1277827684</t>
  </si>
  <si>
    <t xml:space="preserve">Poznámka k souboru cen:_x000d_
1. V cenách nejsou započteny náklady na vodorovnou dopravu odstraněného materiálu, která se oceňuje cenami souboru cen 997 22-15 Vodorovná doprava suti._x000d_
</t>
  </si>
  <si>
    <t>997</t>
  </si>
  <si>
    <t>Přesun sutě</t>
  </si>
  <si>
    <t>20</t>
  </si>
  <si>
    <t>997221561</t>
  </si>
  <si>
    <t>Vodorovná doprava suti bez naložení, ale se složením a s hrubým urovnáním z kusových materiálů, na vzdálenost do 1 km</t>
  </si>
  <si>
    <t>t</t>
  </si>
  <si>
    <t>2011134051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</si>
  <si>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</si>
  <si>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"živice" 47,3</t>
  </si>
  <si>
    <t>997221569</t>
  </si>
  <si>
    <t>Vodorovná doprava suti bez naložení, ale se složením a s hrubým urovnáním Příplatek k ceně za každý další i započatý 1 km přes 1 km</t>
  </si>
  <si>
    <t>-1112461136</t>
  </si>
  <si>
    <t>"na místo určené investorem" 47,3*16,5</t>
  </si>
  <si>
    <t>998</t>
  </si>
  <si>
    <t>Přesun hmot</t>
  </si>
  <si>
    <t>22</t>
  </si>
  <si>
    <t>998225111</t>
  </si>
  <si>
    <t>Přesun hmot pro komunikace s krytem z kameniva, monolitickým betonovým nebo živičným dopravní vzdálenost do 200 m jakékoliv délky objektu</t>
  </si>
  <si>
    <t>-1608787291</t>
  </si>
  <si>
    <t xml:space="preserve">Poznámka k souboru cen:_x000d_
1. Ceny lze použít i pro plochy letišť s krytem monolitickým betonovým nebo živičným._x000d_
</t>
  </si>
  <si>
    <t>23</t>
  </si>
  <si>
    <t>998225192</t>
  </si>
  <si>
    <t>Přesun hmot pro komunikace s krytem z kameniva, monolitickým betonovým nebo živičným Příplatek k ceně za zvětšený přesun přes vymezenou největší dopravní vzdálenost do 2000 m</t>
  </si>
  <si>
    <t>-112789764</t>
  </si>
  <si>
    <t>VRN</t>
  </si>
  <si>
    <t>Vedlejší rozpočtové náklady</t>
  </si>
  <si>
    <t>VRN3</t>
  </si>
  <si>
    <t>Zařízení staveniště</t>
  </si>
  <si>
    <t>24</t>
  </si>
  <si>
    <t>032103000</t>
  </si>
  <si>
    <t>Náklady na stavební buňky</t>
  </si>
  <si>
    <t>1024</t>
  </si>
  <si>
    <t>1598377367</t>
  </si>
  <si>
    <t>"zařízení staveniště"</t>
  </si>
  <si>
    <t>"stavební buňka" 1</t>
  </si>
  <si>
    <t>"mobilní WC" 1</t>
  </si>
  <si>
    <t>25</t>
  </si>
  <si>
    <t>034503000</t>
  </si>
  <si>
    <t>Informační tabule na staveništi</t>
  </si>
  <si>
    <t>-2126003209</t>
  </si>
  <si>
    <t>"informační tabule" 5</t>
  </si>
  <si>
    <t>"(náklady na vyrobení a osazení informačních tabulí dle grafického manuálu SÚS PK vč. podstavce)"</t>
  </si>
  <si>
    <t>26</t>
  </si>
  <si>
    <t>039103000</t>
  </si>
  <si>
    <t>Rozebrání, bourání a odvoz zařízení staveniště</t>
  </si>
  <si>
    <t>1465777487</t>
  </si>
  <si>
    <t>VRN4</t>
  </si>
  <si>
    <t>Inženýrská činnost</t>
  </si>
  <si>
    <t>27</t>
  </si>
  <si>
    <t>043103000</t>
  </si>
  <si>
    <t>Zkoušky bez rozlišení</t>
  </si>
  <si>
    <t>komplet</t>
  </si>
  <si>
    <t>-2130820140</t>
  </si>
  <si>
    <t>"dle TKP staveb pozemních komunikací" 1</t>
  </si>
  <si>
    <t>VRN7</t>
  </si>
  <si>
    <t>Provozní vlivy</t>
  </si>
  <si>
    <t>28</t>
  </si>
  <si>
    <t>072002000</t>
  </si>
  <si>
    <t>Silniční provoz</t>
  </si>
  <si>
    <t>552752023</t>
  </si>
  <si>
    <t>"práce za omezeného provozu na sil. III. třídy" 1</t>
  </si>
  <si>
    <t>29</t>
  </si>
  <si>
    <t>072103001</t>
  </si>
  <si>
    <t>Projednání DIO a zajištění DIR komunikace II.a III. třídy</t>
  </si>
  <si>
    <t>-1677961418</t>
  </si>
  <si>
    <t>"práce za úplné a částečné uzavírky sil. III/2302, III/2303 a III/19837"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</si>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</sst>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</row>
    <row r="35" s="1" customFormat="1" ht="25.92" customHeight="1">
      <c r="B35" s="37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2019_11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III/2302, III/2303 A III/19837 HOLUBÍN, PÍSTOV - OPRAVA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Pístov, Holubín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66" t="str">
        <f>IF(AN8= "","",AN8)</f>
        <v>4. 7. 2019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SÚS Plzeňského kraje, p.o.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67" t="str">
        <f>IF(E17="","",E17)</f>
        <v>Ing. Jaroslav Rojt</v>
      </c>
      <c r="AN49" s="38"/>
      <c r="AO49" s="38"/>
      <c r="AP49" s="38"/>
      <c r="AQ49" s="38"/>
      <c r="AR49" s="42"/>
      <c r="AS49" s="68" t="s">
        <v>52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67" t="str">
        <f>IF(E20="","",E20)</f>
        <v>Jan Leinhäupel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53</v>
      </c>
      <c r="D52" s="81"/>
      <c r="E52" s="81"/>
      <c r="F52" s="81"/>
      <c r="G52" s="81"/>
      <c r="H52" s="82"/>
      <c r="I52" s="83" t="s">
        <v>54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55</v>
      </c>
      <c r="AH52" s="81"/>
      <c r="AI52" s="81"/>
      <c r="AJ52" s="81"/>
      <c r="AK52" s="81"/>
      <c r="AL52" s="81"/>
      <c r="AM52" s="81"/>
      <c r="AN52" s="83" t="s">
        <v>56</v>
      </c>
      <c r="AO52" s="81"/>
      <c r="AP52" s="81"/>
      <c r="AQ52" s="85" t="s">
        <v>57</v>
      </c>
      <c r="AR52" s="42"/>
      <c r="AS52" s="86" t="s">
        <v>58</v>
      </c>
      <c r="AT52" s="87" t="s">
        <v>59</v>
      </c>
      <c r="AU52" s="87" t="s">
        <v>60</v>
      </c>
      <c r="AV52" s="87" t="s">
        <v>61</v>
      </c>
      <c r="AW52" s="87" t="s">
        <v>62</v>
      </c>
      <c r="AX52" s="87" t="s">
        <v>63</v>
      </c>
      <c r="AY52" s="87" t="s">
        <v>64</v>
      </c>
      <c r="AZ52" s="87" t="s">
        <v>65</v>
      </c>
      <c r="BA52" s="87" t="s">
        <v>66</v>
      </c>
      <c r="BB52" s="87" t="s">
        <v>67</v>
      </c>
      <c r="BC52" s="87" t="s">
        <v>68</v>
      </c>
      <c r="BD52" s="88" t="s">
        <v>69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70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19</v>
      </c>
      <c r="AR54" s="98"/>
      <c r="AS54" s="99">
        <f>ROUND(AS55,2)</f>
        <v>0</v>
      </c>
      <c r="AT54" s="100">
        <f>ROUND(SUM(AV54:AW54),2)</f>
        <v>0</v>
      </c>
      <c r="AU54" s="101">
        <f>ROUND(AU55,5)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0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S54" s="103" t="s">
        <v>71</v>
      </c>
      <c r="BT54" s="103" t="s">
        <v>72</v>
      </c>
      <c r="BV54" s="103" t="s">
        <v>73</v>
      </c>
      <c r="BW54" s="103" t="s">
        <v>5</v>
      </c>
      <c r="BX54" s="103" t="s">
        <v>74</v>
      </c>
      <c r="CL54" s="103" t="s">
        <v>19</v>
      </c>
    </row>
    <row r="55" s="5" customFormat="1" ht="27" customHeight="1">
      <c r="A55" s="104" t="s">
        <v>75</v>
      </c>
      <c r="B55" s="105"/>
      <c r="C55" s="106"/>
      <c r="D55" s="107" t="s">
        <v>14</v>
      </c>
      <c r="E55" s="107"/>
      <c r="F55" s="107"/>
      <c r="G55" s="107"/>
      <c r="H55" s="107"/>
      <c r="I55" s="108"/>
      <c r="J55" s="107" t="s">
        <v>17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'2019_11 - III-2302, III-2...'!J28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76</v>
      </c>
      <c r="AR55" s="111"/>
      <c r="AS55" s="112">
        <v>0</v>
      </c>
      <c r="AT55" s="113">
        <f>ROUND(SUM(AV55:AW55),2)</f>
        <v>0</v>
      </c>
      <c r="AU55" s="114">
        <f>'2019_11 - III-2302, III-2...'!P83</f>
        <v>0</v>
      </c>
      <c r="AV55" s="113">
        <f>'2019_11 - III-2302, III-2...'!J31</f>
        <v>0</v>
      </c>
      <c r="AW55" s="113">
        <f>'2019_11 - III-2302, III-2...'!J32</f>
        <v>0</v>
      </c>
      <c r="AX55" s="113">
        <f>'2019_11 - III-2302, III-2...'!J33</f>
        <v>0</v>
      </c>
      <c r="AY55" s="113">
        <f>'2019_11 - III-2302, III-2...'!J34</f>
        <v>0</v>
      </c>
      <c r="AZ55" s="113">
        <f>'2019_11 - III-2302, III-2...'!F31</f>
        <v>0</v>
      </c>
      <c r="BA55" s="113">
        <f>'2019_11 - III-2302, III-2...'!F32</f>
        <v>0</v>
      </c>
      <c r="BB55" s="113">
        <f>'2019_11 - III-2302, III-2...'!F33</f>
        <v>0</v>
      </c>
      <c r="BC55" s="113">
        <f>'2019_11 - III-2302, III-2...'!F34</f>
        <v>0</v>
      </c>
      <c r="BD55" s="115">
        <f>'2019_11 - III-2302, III-2...'!F35</f>
        <v>0</v>
      </c>
      <c r="BT55" s="116" t="s">
        <v>77</v>
      </c>
      <c r="BU55" s="116" t="s">
        <v>78</v>
      </c>
      <c r="BV55" s="116" t="s">
        <v>73</v>
      </c>
      <c r="BW55" s="116" t="s">
        <v>5</v>
      </c>
      <c r="BX55" s="116" t="s">
        <v>74</v>
      </c>
      <c r="CL55" s="116" t="s">
        <v>19</v>
      </c>
    </row>
    <row r="56" s="1" customFormat="1" ht="30" customHeight="1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2"/>
    </row>
  </sheetData>
  <sheetProtection sheet="1" formatColumns="0" formatRows="0" objects="1" scenarios="1" spinCount="100000" saltValue="+9idn5W4YwWN4SIDPpUvlW/O40Xws7mWNmaN3lOJZJYpBOVhK4ecdKRLxcvY8bRch8wzoLD59OTo+257ngW34A==" hashValue="AEMSjXbWsKwjfJqS1hgDtDxtiI9WknIeqDp7YA729a5bavCa+NJ2ZL0QUqzDbiyoyUuK48T0Ba+qB79q+iDvrw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2019_11 - III-2302, III-2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5</v>
      </c>
    </row>
    <row r="3" ht="6.96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19"/>
      <c r="AT3" s="16" t="s">
        <v>79</v>
      </c>
    </row>
    <row r="4" ht="24.96" customHeight="1">
      <c r="B4" s="19"/>
      <c r="D4" s="121" t="s">
        <v>80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s="1" customFormat="1" ht="12" customHeight="1">
      <c r="B6" s="42"/>
      <c r="D6" s="122" t="s">
        <v>16</v>
      </c>
      <c r="I6" s="123"/>
      <c r="L6" s="42"/>
    </row>
    <row r="7" s="1" customFormat="1" ht="36.96" customHeight="1">
      <c r="B7" s="42"/>
      <c r="E7" s="124" t="s">
        <v>17</v>
      </c>
      <c r="F7" s="1"/>
      <c r="G7" s="1"/>
      <c r="H7" s="1"/>
      <c r="I7" s="123"/>
      <c r="L7" s="42"/>
    </row>
    <row r="8" s="1" customFormat="1">
      <c r="B8" s="42"/>
      <c r="I8" s="123"/>
      <c r="L8" s="42"/>
    </row>
    <row r="9" s="1" customFormat="1" ht="12" customHeight="1">
      <c r="B9" s="42"/>
      <c r="D9" s="122" t="s">
        <v>18</v>
      </c>
      <c r="F9" s="16" t="s">
        <v>19</v>
      </c>
      <c r="I9" s="125" t="s">
        <v>20</v>
      </c>
      <c r="J9" s="16" t="s">
        <v>19</v>
      </c>
      <c r="L9" s="42"/>
    </row>
    <row r="10" s="1" customFormat="1" ht="12" customHeight="1">
      <c r="B10" s="42"/>
      <c r="D10" s="122" t="s">
        <v>21</v>
      </c>
      <c r="F10" s="16" t="s">
        <v>22</v>
      </c>
      <c r="I10" s="125" t="s">
        <v>23</v>
      </c>
      <c r="J10" s="126" t="str">
        <f>'Rekapitulace stavby'!AN8</f>
        <v>4. 7. 2019</v>
      </c>
      <c r="L10" s="42"/>
    </row>
    <row r="11" s="1" customFormat="1" ht="10.8" customHeight="1">
      <c r="B11" s="42"/>
      <c r="I11" s="123"/>
      <c r="L11" s="42"/>
    </row>
    <row r="12" s="1" customFormat="1" ht="12" customHeight="1">
      <c r="B12" s="42"/>
      <c r="D12" s="122" t="s">
        <v>25</v>
      </c>
      <c r="I12" s="125" t="s">
        <v>26</v>
      </c>
      <c r="J12" s="16" t="s">
        <v>19</v>
      </c>
      <c r="L12" s="42"/>
    </row>
    <row r="13" s="1" customFormat="1" ht="18" customHeight="1">
      <c r="B13" s="42"/>
      <c r="E13" s="16" t="s">
        <v>27</v>
      </c>
      <c r="I13" s="125" t="s">
        <v>28</v>
      </c>
      <c r="J13" s="16" t="s">
        <v>19</v>
      </c>
      <c r="L13" s="42"/>
    </row>
    <row r="14" s="1" customFormat="1" ht="6.96" customHeight="1">
      <c r="B14" s="42"/>
      <c r="I14" s="123"/>
      <c r="L14" s="42"/>
    </row>
    <row r="15" s="1" customFormat="1" ht="12" customHeight="1">
      <c r="B15" s="42"/>
      <c r="D15" s="122" t="s">
        <v>29</v>
      </c>
      <c r="I15" s="125" t="s">
        <v>26</v>
      </c>
      <c r="J15" s="32" t="str">
        <f>'Rekapitulace stavby'!AN13</f>
        <v>Vyplň údaj</v>
      </c>
      <c r="L15" s="42"/>
    </row>
    <row r="16" s="1" customFormat="1" ht="18" customHeight="1">
      <c r="B16" s="42"/>
      <c r="E16" s="32" t="str">
        <f>'Rekapitulace stavby'!E14</f>
        <v>Vyplň údaj</v>
      </c>
      <c r="F16" s="16"/>
      <c r="G16" s="16"/>
      <c r="H16" s="16"/>
      <c r="I16" s="125" t="s">
        <v>28</v>
      </c>
      <c r="J16" s="32" t="str">
        <f>'Rekapitulace stavby'!AN14</f>
        <v>Vyplň údaj</v>
      </c>
      <c r="L16" s="42"/>
    </row>
    <row r="17" s="1" customFormat="1" ht="6.96" customHeight="1">
      <c r="B17" s="42"/>
      <c r="I17" s="123"/>
      <c r="L17" s="42"/>
    </row>
    <row r="18" s="1" customFormat="1" ht="12" customHeight="1">
      <c r="B18" s="42"/>
      <c r="D18" s="122" t="s">
        <v>31</v>
      </c>
      <c r="I18" s="125" t="s">
        <v>26</v>
      </c>
      <c r="J18" s="16" t="s">
        <v>19</v>
      </c>
      <c r="L18" s="42"/>
    </row>
    <row r="19" s="1" customFormat="1" ht="18" customHeight="1">
      <c r="B19" s="42"/>
      <c r="E19" s="16" t="s">
        <v>32</v>
      </c>
      <c r="I19" s="125" t="s">
        <v>28</v>
      </c>
      <c r="J19" s="16" t="s">
        <v>19</v>
      </c>
      <c r="L19" s="42"/>
    </row>
    <row r="20" s="1" customFormat="1" ht="6.96" customHeight="1">
      <c r="B20" s="42"/>
      <c r="I20" s="123"/>
      <c r="L20" s="42"/>
    </row>
    <row r="21" s="1" customFormat="1" ht="12" customHeight="1">
      <c r="B21" s="42"/>
      <c r="D21" s="122" t="s">
        <v>34</v>
      </c>
      <c r="I21" s="125" t="s">
        <v>26</v>
      </c>
      <c r="J21" s="16" t="s">
        <v>19</v>
      </c>
      <c r="L21" s="42"/>
    </row>
    <row r="22" s="1" customFormat="1" ht="18" customHeight="1">
      <c r="B22" s="42"/>
      <c r="E22" s="16" t="s">
        <v>35</v>
      </c>
      <c r="I22" s="125" t="s">
        <v>28</v>
      </c>
      <c r="J22" s="16" t="s">
        <v>19</v>
      </c>
      <c r="L22" s="42"/>
    </row>
    <row r="23" s="1" customFormat="1" ht="6.96" customHeight="1">
      <c r="B23" s="42"/>
      <c r="I23" s="123"/>
      <c r="L23" s="42"/>
    </row>
    <row r="24" s="1" customFormat="1" ht="12" customHeight="1">
      <c r="B24" s="42"/>
      <c r="D24" s="122" t="s">
        <v>36</v>
      </c>
      <c r="I24" s="123"/>
      <c r="L24" s="42"/>
    </row>
    <row r="25" s="6" customFormat="1" ht="45" customHeight="1">
      <c r="B25" s="127"/>
      <c r="E25" s="128" t="s">
        <v>37</v>
      </c>
      <c r="F25" s="128"/>
      <c r="G25" s="128"/>
      <c r="H25" s="128"/>
      <c r="I25" s="129"/>
      <c r="L25" s="127"/>
    </row>
    <row r="26" s="1" customFormat="1" ht="6.96" customHeight="1">
      <c r="B26" s="42"/>
      <c r="I26" s="123"/>
      <c r="L26" s="42"/>
    </row>
    <row r="27" s="1" customFormat="1" ht="6.96" customHeight="1">
      <c r="B27" s="42"/>
      <c r="D27" s="70"/>
      <c r="E27" s="70"/>
      <c r="F27" s="70"/>
      <c r="G27" s="70"/>
      <c r="H27" s="70"/>
      <c r="I27" s="130"/>
      <c r="J27" s="70"/>
      <c r="K27" s="70"/>
      <c r="L27" s="42"/>
    </row>
    <row r="28" s="1" customFormat="1" ht="25.44" customHeight="1">
      <c r="B28" s="42"/>
      <c r="D28" s="131" t="s">
        <v>38</v>
      </c>
      <c r="I28" s="123"/>
      <c r="J28" s="132">
        <f>ROUND(J83, 2)</f>
        <v>0</v>
      </c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0"/>
      <c r="J29" s="70"/>
      <c r="K29" s="70"/>
      <c r="L29" s="42"/>
    </row>
    <row r="30" s="1" customFormat="1" ht="14.4" customHeight="1">
      <c r="B30" s="42"/>
      <c r="F30" s="133" t="s">
        <v>40</v>
      </c>
      <c r="I30" s="134" t="s">
        <v>39</v>
      </c>
      <c r="J30" s="133" t="s">
        <v>41</v>
      </c>
      <c r="L30" s="42"/>
    </row>
    <row r="31" s="1" customFormat="1" ht="14.4" customHeight="1">
      <c r="B31" s="42"/>
      <c r="D31" s="122" t="s">
        <v>42</v>
      </c>
      <c r="E31" s="122" t="s">
        <v>43</v>
      </c>
      <c r="F31" s="135">
        <f>ROUND((SUM(BE83:BE216)),  2)</f>
        <v>0</v>
      </c>
      <c r="I31" s="136">
        <v>0.20999999999999999</v>
      </c>
      <c r="J31" s="135">
        <f>ROUND(((SUM(BE83:BE216))*I31),  2)</f>
        <v>0</v>
      </c>
      <c r="L31" s="42"/>
    </row>
    <row r="32" s="1" customFormat="1" ht="14.4" customHeight="1">
      <c r="B32" s="42"/>
      <c r="E32" s="122" t="s">
        <v>44</v>
      </c>
      <c r="F32" s="135">
        <f>ROUND((SUM(BF83:BF216)),  2)</f>
        <v>0</v>
      </c>
      <c r="I32" s="136">
        <v>0.14999999999999999</v>
      </c>
      <c r="J32" s="135">
        <f>ROUND(((SUM(BF83:BF216))*I32),  2)</f>
        <v>0</v>
      </c>
      <c r="L32" s="42"/>
    </row>
    <row r="33" hidden="1" s="1" customFormat="1" ht="14.4" customHeight="1">
      <c r="B33" s="42"/>
      <c r="E33" s="122" t="s">
        <v>45</v>
      </c>
      <c r="F33" s="135">
        <f>ROUND((SUM(BG83:BG216)),  2)</f>
        <v>0</v>
      </c>
      <c r="I33" s="136">
        <v>0.20999999999999999</v>
      </c>
      <c r="J33" s="135">
        <f>0</f>
        <v>0</v>
      </c>
      <c r="L33" s="42"/>
    </row>
    <row r="34" hidden="1" s="1" customFormat="1" ht="14.4" customHeight="1">
      <c r="B34" s="42"/>
      <c r="E34" s="122" t="s">
        <v>46</v>
      </c>
      <c r="F34" s="135">
        <f>ROUND((SUM(BH83:BH216)),  2)</f>
        <v>0</v>
      </c>
      <c r="I34" s="136">
        <v>0.14999999999999999</v>
      </c>
      <c r="J34" s="135">
        <f>0</f>
        <v>0</v>
      </c>
      <c r="L34" s="42"/>
    </row>
    <row r="35" hidden="1" s="1" customFormat="1" ht="14.4" customHeight="1">
      <c r="B35" s="42"/>
      <c r="E35" s="122" t="s">
        <v>47</v>
      </c>
      <c r="F35" s="135">
        <f>ROUND((SUM(BI83:BI216)),  2)</f>
        <v>0</v>
      </c>
      <c r="I35" s="136">
        <v>0</v>
      </c>
      <c r="J35" s="135">
        <f>0</f>
        <v>0</v>
      </c>
      <c r="L35" s="42"/>
    </row>
    <row r="36" s="1" customFormat="1" ht="6.96" customHeight="1">
      <c r="B36" s="42"/>
      <c r="I36" s="123"/>
      <c r="L36" s="42"/>
    </row>
    <row r="37" s="1" customFormat="1" ht="25.44" customHeight="1">
      <c r="B37" s="42"/>
      <c r="C37" s="137"/>
      <c r="D37" s="138" t="s">
        <v>48</v>
      </c>
      <c r="E37" s="139"/>
      <c r="F37" s="139"/>
      <c r="G37" s="140" t="s">
        <v>49</v>
      </c>
      <c r="H37" s="141" t="s">
        <v>50</v>
      </c>
      <c r="I37" s="142"/>
      <c r="J37" s="143">
        <f>SUM(J28:J35)</f>
        <v>0</v>
      </c>
      <c r="K37" s="144"/>
      <c r="L37" s="42"/>
    </row>
    <row r="38" s="1" customFormat="1" ht="14.4" customHeight="1">
      <c r="B38" s="145"/>
      <c r="C38" s="146"/>
      <c r="D38" s="146"/>
      <c r="E38" s="146"/>
      <c r="F38" s="146"/>
      <c r="G38" s="146"/>
      <c r="H38" s="146"/>
      <c r="I38" s="147"/>
      <c r="J38" s="146"/>
      <c r="K38" s="146"/>
      <c r="L38" s="42"/>
    </row>
    <row r="42" s="1" customFormat="1" ht="6.96" customHeight="1">
      <c r="B42" s="148"/>
      <c r="C42" s="149"/>
      <c r="D42" s="149"/>
      <c r="E42" s="149"/>
      <c r="F42" s="149"/>
      <c r="G42" s="149"/>
      <c r="H42" s="149"/>
      <c r="I42" s="150"/>
      <c r="J42" s="149"/>
      <c r="K42" s="149"/>
      <c r="L42" s="42"/>
    </row>
    <row r="43" s="1" customFormat="1" ht="24.96" customHeight="1">
      <c r="B43" s="37"/>
      <c r="C43" s="22" t="s">
        <v>81</v>
      </c>
      <c r="D43" s="38"/>
      <c r="E43" s="38"/>
      <c r="F43" s="38"/>
      <c r="G43" s="38"/>
      <c r="H43" s="38"/>
      <c r="I43" s="123"/>
      <c r="J43" s="38"/>
      <c r="K43" s="38"/>
      <c r="L43" s="42"/>
    </row>
    <row r="44" s="1" customFormat="1" ht="6.96" customHeight="1">
      <c r="B44" s="37"/>
      <c r="C44" s="38"/>
      <c r="D44" s="38"/>
      <c r="E44" s="38"/>
      <c r="F44" s="38"/>
      <c r="G44" s="38"/>
      <c r="H44" s="38"/>
      <c r="I44" s="123"/>
      <c r="J44" s="38"/>
      <c r="K44" s="38"/>
      <c r="L44" s="42"/>
    </row>
    <row r="45" s="1" customFormat="1" ht="12" customHeight="1">
      <c r="B45" s="37"/>
      <c r="C45" s="31" t="s">
        <v>16</v>
      </c>
      <c r="D45" s="38"/>
      <c r="E45" s="38"/>
      <c r="F45" s="38"/>
      <c r="G45" s="38"/>
      <c r="H45" s="38"/>
      <c r="I45" s="123"/>
      <c r="J45" s="38"/>
      <c r="K45" s="38"/>
      <c r="L45" s="42"/>
    </row>
    <row r="46" s="1" customFormat="1" ht="16.5" customHeight="1">
      <c r="B46" s="37"/>
      <c r="C46" s="38"/>
      <c r="D46" s="38"/>
      <c r="E46" s="63" t="str">
        <f>E7</f>
        <v>III/2302, III/2303 A III/19837 HOLUBÍN, PÍSTOV - OPRAVA</v>
      </c>
      <c r="F46" s="38"/>
      <c r="G46" s="38"/>
      <c r="H46" s="38"/>
      <c r="I46" s="123"/>
      <c r="J46" s="38"/>
      <c r="K46" s="38"/>
      <c r="L46" s="42"/>
    </row>
    <row r="47" s="1" customFormat="1" ht="6.96" customHeight="1">
      <c r="B47" s="37"/>
      <c r="C47" s="38"/>
      <c r="D47" s="38"/>
      <c r="E47" s="38"/>
      <c r="F47" s="38"/>
      <c r="G47" s="38"/>
      <c r="H47" s="38"/>
      <c r="I47" s="123"/>
      <c r="J47" s="38"/>
      <c r="K47" s="38"/>
      <c r="L47" s="42"/>
    </row>
    <row r="48" s="1" customFormat="1" ht="12" customHeight="1">
      <c r="B48" s="37"/>
      <c r="C48" s="31" t="s">
        <v>21</v>
      </c>
      <c r="D48" s="38"/>
      <c r="E48" s="38"/>
      <c r="F48" s="26" t="str">
        <f>F10</f>
        <v>Pístov, Holubín</v>
      </c>
      <c r="G48" s="38"/>
      <c r="H48" s="38"/>
      <c r="I48" s="125" t="s">
        <v>23</v>
      </c>
      <c r="J48" s="66" t="str">
        <f>IF(J10="","",J10)</f>
        <v>4. 7. 2019</v>
      </c>
      <c r="K48" s="38"/>
      <c r="L48" s="42"/>
    </row>
    <row r="49" s="1" customFormat="1" ht="6.96" customHeight="1">
      <c r="B49" s="37"/>
      <c r="C49" s="38"/>
      <c r="D49" s="38"/>
      <c r="E49" s="38"/>
      <c r="F49" s="38"/>
      <c r="G49" s="38"/>
      <c r="H49" s="38"/>
      <c r="I49" s="123"/>
      <c r="J49" s="38"/>
      <c r="K49" s="38"/>
      <c r="L49" s="42"/>
    </row>
    <row r="50" s="1" customFormat="1" ht="13.65" customHeight="1">
      <c r="B50" s="37"/>
      <c r="C50" s="31" t="s">
        <v>25</v>
      </c>
      <c r="D50" s="38"/>
      <c r="E50" s="38"/>
      <c r="F50" s="26" t="str">
        <f>E13</f>
        <v>SÚS Plzeňského kraje, p.o.</v>
      </c>
      <c r="G50" s="38"/>
      <c r="H50" s="38"/>
      <c r="I50" s="125" t="s">
        <v>31</v>
      </c>
      <c r="J50" s="35" t="str">
        <f>E19</f>
        <v>Ing. Jaroslav Rojt</v>
      </c>
      <c r="K50" s="38"/>
      <c r="L50" s="42"/>
    </row>
    <row r="51" s="1" customFormat="1" ht="13.65" customHeight="1">
      <c r="B51" s="37"/>
      <c r="C51" s="31" t="s">
        <v>29</v>
      </c>
      <c r="D51" s="38"/>
      <c r="E51" s="38"/>
      <c r="F51" s="26" t="str">
        <f>IF(E16="","",E16)</f>
        <v>Vyplň údaj</v>
      </c>
      <c r="G51" s="38"/>
      <c r="H51" s="38"/>
      <c r="I51" s="125" t="s">
        <v>34</v>
      </c>
      <c r="J51" s="35" t="str">
        <f>E22</f>
        <v>Jan Leinhäupel</v>
      </c>
      <c r="K51" s="38"/>
      <c r="L51" s="42"/>
    </row>
    <row r="52" s="1" customFormat="1" ht="10.32" customHeight="1">
      <c r="B52" s="37"/>
      <c r="C52" s="38"/>
      <c r="D52" s="38"/>
      <c r="E52" s="38"/>
      <c r="F52" s="38"/>
      <c r="G52" s="38"/>
      <c r="H52" s="38"/>
      <c r="I52" s="123"/>
      <c r="J52" s="38"/>
      <c r="K52" s="38"/>
      <c r="L52" s="42"/>
    </row>
    <row r="53" s="1" customFormat="1" ht="29.28" customHeight="1">
      <c r="B53" s="37"/>
      <c r="C53" s="151" t="s">
        <v>82</v>
      </c>
      <c r="D53" s="152"/>
      <c r="E53" s="152"/>
      <c r="F53" s="152"/>
      <c r="G53" s="152"/>
      <c r="H53" s="152"/>
      <c r="I53" s="153"/>
      <c r="J53" s="154" t="s">
        <v>83</v>
      </c>
      <c r="K53" s="152"/>
      <c r="L53" s="42"/>
    </row>
    <row r="54" s="1" customFormat="1" ht="10.32" customHeight="1">
      <c r="B54" s="37"/>
      <c r="C54" s="38"/>
      <c r="D54" s="38"/>
      <c r="E54" s="38"/>
      <c r="F54" s="38"/>
      <c r="G54" s="38"/>
      <c r="H54" s="38"/>
      <c r="I54" s="123"/>
      <c r="J54" s="38"/>
      <c r="K54" s="38"/>
      <c r="L54" s="42"/>
    </row>
    <row r="55" s="1" customFormat="1" ht="22.8" customHeight="1">
      <c r="B55" s="37"/>
      <c r="C55" s="155" t="s">
        <v>70</v>
      </c>
      <c r="D55" s="38"/>
      <c r="E55" s="38"/>
      <c r="F55" s="38"/>
      <c r="G55" s="38"/>
      <c r="H55" s="38"/>
      <c r="I55" s="123"/>
      <c r="J55" s="96">
        <f>J83</f>
        <v>0</v>
      </c>
      <c r="K55" s="38"/>
      <c r="L55" s="42"/>
      <c r="AU55" s="16" t="s">
        <v>84</v>
      </c>
    </row>
    <row r="56" s="7" customFormat="1" ht="24.96" customHeight="1">
      <c r="B56" s="156"/>
      <c r="C56" s="157"/>
      <c r="D56" s="158" t="s">
        <v>85</v>
      </c>
      <c r="E56" s="159"/>
      <c r="F56" s="159"/>
      <c r="G56" s="159"/>
      <c r="H56" s="159"/>
      <c r="I56" s="160"/>
      <c r="J56" s="161">
        <f>J84</f>
        <v>0</v>
      </c>
      <c r="K56" s="157"/>
      <c r="L56" s="162"/>
    </row>
    <row r="57" s="8" customFormat="1" ht="19.92" customHeight="1">
      <c r="B57" s="163"/>
      <c r="C57" s="164"/>
      <c r="D57" s="165" t="s">
        <v>86</v>
      </c>
      <c r="E57" s="166"/>
      <c r="F57" s="166"/>
      <c r="G57" s="166"/>
      <c r="H57" s="166"/>
      <c r="I57" s="167"/>
      <c r="J57" s="168">
        <f>J85</f>
        <v>0</v>
      </c>
      <c r="K57" s="164"/>
      <c r="L57" s="169"/>
    </row>
    <row r="58" s="8" customFormat="1" ht="19.92" customHeight="1">
      <c r="B58" s="163"/>
      <c r="C58" s="164"/>
      <c r="D58" s="165" t="s">
        <v>87</v>
      </c>
      <c r="E58" s="166"/>
      <c r="F58" s="166"/>
      <c r="G58" s="166"/>
      <c r="H58" s="166"/>
      <c r="I58" s="167"/>
      <c r="J58" s="168">
        <f>J90</f>
        <v>0</v>
      </c>
      <c r="K58" s="164"/>
      <c r="L58" s="169"/>
    </row>
    <row r="59" s="8" customFormat="1" ht="19.92" customHeight="1">
      <c r="B59" s="163"/>
      <c r="C59" s="164"/>
      <c r="D59" s="165" t="s">
        <v>88</v>
      </c>
      <c r="E59" s="166"/>
      <c r="F59" s="166"/>
      <c r="G59" s="166"/>
      <c r="H59" s="166"/>
      <c r="I59" s="167"/>
      <c r="J59" s="168">
        <f>J106</f>
        <v>0</v>
      </c>
      <c r="K59" s="164"/>
      <c r="L59" s="169"/>
    </row>
    <row r="60" s="8" customFormat="1" ht="19.92" customHeight="1">
      <c r="B60" s="163"/>
      <c r="C60" s="164"/>
      <c r="D60" s="165" t="s">
        <v>89</v>
      </c>
      <c r="E60" s="166"/>
      <c r="F60" s="166"/>
      <c r="G60" s="166"/>
      <c r="H60" s="166"/>
      <c r="I60" s="167"/>
      <c r="J60" s="168">
        <f>J183</f>
        <v>0</v>
      </c>
      <c r="K60" s="164"/>
      <c r="L60" s="169"/>
    </row>
    <row r="61" s="8" customFormat="1" ht="19.92" customHeight="1">
      <c r="B61" s="163"/>
      <c r="C61" s="164"/>
      <c r="D61" s="165" t="s">
        <v>90</v>
      </c>
      <c r="E61" s="166"/>
      <c r="F61" s="166"/>
      <c r="G61" s="166"/>
      <c r="H61" s="166"/>
      <c r="I61" s="167"/>
      <c r="J61" s="168">
        <f>J190</f>
        <v>0</v>
      </c>
      <c r="K61" s="164"/>
      <c r="L61" s="169"/>
    </row>
    <row r="62" s="7" customFormat="1" ht="24.96" customHeight="1">
      <c r="B62" s="156"/>
      <c r="C62" s="157"/>
      <c r="D62" s="158" t="s">
        <v>91</v>
      </c>
      <c r="E62" s="159"/>
      <c r="F62" s="159"/>
      <c r="G62" s="159"/>
      <c r="H62" s="159"/>
      <c r="I62" s="160"/>
      <c r="J62" s="161">
        <f>J195</f>
        <v>0</v>
      </c>
      <c r="K62" s="157"/>
      <c r="L62" s="162"/>
    </row>
    <row r="63" s="8" customFormat="1" ht="19.92" customHeight="1">
      <c r="B63" s="163"/>
      <c r="C63" s="164"/>
      <c r="D63" s="165" t="s">
        <v>92</v>
      </c>
      <c r="E63" s="166"/>
      <c r="F63" s="166"/>
      <c r="G63" s="166"/>
      <c r="H63" s="166"/>
      <c r="I63" s="167"/>
      <c r="J63" s="168">
        <f>J196</f>
        <v>0</v>
      </c>
      <c r="K63" s="164"/>
      <c r="L63" s="169"/>
    </row>
    <row r="64" s="8" customFormat="1" ht="19.92" customHeight="1">
      <c r="B64" s="163"/>
      <c r="C64" s="164"/>
      <c r="D64" s="165" t="s">
        <v>93</v>
      </c>
      <c r="E64" s="166"/>
      <c r="F64" s="166"/>
      <c r="G64" s="166"/>
      <c r="H64" s="166"/>
      <c r="I64" s="167"/>
      <c r="J64" s="168">
        <f>J209</f>
        <v>0</v>
      </c>
      <c r="K64" s="164"/>
      <c r="L64" s="169"/>
    </row>
    <row r="65" s="8" customFormat="1" ht="19.92" customHeight="1">
      <c r="B65" s="163"/>
      <c r="C65" s="164"/>
      <c r="D65" s="165" t="s">
        <v>94</v>
      </c>
      <c r="E65" s="166"/>
      <c r="F65" s="166"/>
      <c r="G65" s="166"/>
      <c r="H65" s="166"/>
      <c r="I65" s="167"/>
      <c r="J65" s="168">
        <f>J212</f>
        <v>0</v>
      </c>
      <c r="K65" s="164"/>
      <c r="L65" s="169"/>
    </row>
    <row r="66" s="1" customFormat="1" ht="21.84" customHeight="1">
      <c r="B66" s="37"/>
      <c r="C66" s="38"/>
      <c r="D66" s="38"/>
      <c r="E66" s="38"/>
      <c r="F66" s="38"/>
      <c r="G66" s="38"/>
      <c r="H66" s="38"/>
      <c r="I66" s="123"/>
      <c r="J66" s="38"/>
      <c r="K66" s="38"/>
      <c r="L66" s="42"/>
    </row>
    <row r="67" s="1" customFormat="1" ht="6.96" customHeight="1">
      <c r="B67" s="56"/>
      <c r="C67" s="57"/>
      <c r="D67" s="57"/>
      <c r="E67" s="57"/>
      <c r="F67" s="57"/>
      <c r="G67" s="57"/>
      <c r="H67" s="57"/>
      <c r="I67" s="147"/>
      <c r="J67" s="57"/>
      <c r="K67" s="57"/>
      <c r="L67" s="42"/>
    </row>
    <row r="71" s="1" customFormat="1" ht="6.96" customHeight="1">
      <c r="B71" s="58"/>
      <c r="C71" s="59"/>
      <c r="D71" s="59"/>
      <c r="E71" s="59"/>
      <c r="F71" s="59"/>
      <c r="G71" s="59"/>
      <c r="H71" s="59"/>
      <c r="I71" s="150"/>
      <c r="J71" s="59"/>
      <c r="K71" s="59"/>
      <c r="L71" s="42"/>
    </row>
    <row r="72" s="1" customFormat="1" ht="24.96" customHeight="1">
      <c r="B72" s="37"/>
      <c r="C72" s="22" t="s">
        <v>95</v>
      </c>
      <c r="D72" s="38"/>
      <c r="E72" s="38"/>
      <c r="F72" s="38"/>
      <c r="G72" s="38"/>
      <c r="H72" s="38"/>
      <c r="I72" s="123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23"/>
      <c r="J73" s="38"/>
      <c r="K73" s="38"/>
      <c r="L73" s="42"/>
    </row>
    <row r="74" s="1" customFormat="1" ht="12" customHeight="1">
      <c r="B74" s="37"/>
      <c r="C74" s="31" t="s">
        <v>16</v>
      </c>
      <c r="D74" s="38"/>
      <c r="E74" s="38"/>
      <c r="F74" s="38"/>
      <c r="G74" s="38"/>
      <c r="H74" s="38"/>
      <c r="I74" s="123"/>
      <c r="J74" s="38"/>
      <c r="K74" s="38"/>
      <c r="L74" s="42"/>
    </row>
    <row r="75" s="1" customFormat="1" ht="16.5" customHeight="1">
      <c r="B75" s="37"/>
      <c r="C75" s="38"/>
      <c r="D75" s="38"/>
      <c r="E75" s="63" t="str">
        <f>E7</f>
        <v>III/2302, III/2303 A III/19837 HOLUBÍN, PÍSTOV - OPRAVA</v>
      </c>
      <c r="F75" s="38"/>
      <c r="G75" s="38"/>
      <c r="H75" s="38"/>
      <c r="I75" s="123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23"/>
      <c r="J76" s="38"/>
      <c r="K76" s="38"/>
      <c r="L76" s="42"/>
    </row>
    <row r="77" s="1" customFormat="1" ht="12" customHeight="1">
      <c r="B77" s="37"/>
      <c r="C77" s="31" t="s">
        <v>21</v>
      </c>
      <c r="D77" s="38"/>
      <c r="E77" s="38"/>
      <c r="F77" s="26" t="str">
        <f>F10</f>
        <v>Pístov, Holubín</v>
      </c>
      <c r="G77" s="38"/>
      <c r="H77" s="38"/>
      <c r="I77" s="125" t="s">
        <v>23</v>
      </c>
      <c r="J77" s="66" t="str">
        <f>IF(J10="","",J10)</f>
        <v>4. 7. 2019</v>
      </c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23"/>
      <c r="J78" s="38"/>
      <c r="K78" s="38"/>
      <c r="L78" s="42"/>
    </row>
    <row r="79" s="1" customFormat="1" ht="13.65" customHeight="1">
      <c r="B79" s="37"/>
      <c r="C79" s="31" t="s">
        <v>25</v>
      </c>
      <c r="D79" s="38"/>
      <c r="E79" s="38"/>
      <c r="F79" s="26" t="str">
        <f>E13</f>
        <v>SÚS Plzeňského kraje, p.o.</v>
      </c>
      <c r="G79" s="38"/>
      <c r="H79" s="38"/>
      <c r="I79" s="125" t="s">
        <v>31</v>
      </c>
      <c r="J79" s="35" t="str">
        <f>E19</f>
        <v>Ing. Jaroslav Rojt</v>
      </c>
      <c r="K79" s="38"/>
      <c r="L79" s="42"/>
    </row>
    <row r="80" s="1" customFormat="1" ht="13.65" customHeight="1">
      <c r="B80" s="37"/>
      <c r="C80" s="31" t="s">
        <v>29</v>
      </c>
      <c r="D80" s="38"/>
      <c r="E80" s="38"/>
      <c r="F80" s="26" t="str">
        <f>IF(E16="","",E16)</f>
        <v>Vyplň údaj</v>
      </c>
      <c r="G80" s="38"/>
      <c r="H80" s="38"/>
      <c r="I80" s="125" t="s">
        <v>34</v>
      </c>
      <c r="J80" s="35" t="str">
        <f>E22</f>
        <v>Jan Leinhäupel</v>
      </c>
      <c r="K80" s="38"/>
      <c r="L80" s="42"/>
    </row>
    <row r="81" s="1" customFormat="1" ht="10.32" customHeight="1">
      <c r="B81" s="37"/>
      <c r="C81" s="38"/>
      <c r="D81" s="38"/>
      <c r="E81" s="38"/>
      <c r="F81" s="38"/>
      <c r="G81" s="38"/>
      <c r="H81" s="38"/>
      <c r="I81" s="123"/>
      <c r="J81" s="38"/>
      <c r="K81" s="38"/>
      <c r="L81" s="42"/>
    </row>
    <row r="82" s="9" customFormat="1" ht="29.28" customHeight="1">
      <c r="B82" s="170"/>
      <c r="C82" s="171" t="s">
        <v>96</v>
      </c>
      <c r="D82" s="172" t="s">
        <v>57</v>
      </c>
      <c r="E82" s="172" t="s">
        <v>53</v>
      </c>
      <c r="F82" s="172" t="s">
        <v>54</v>
      </c>
      <c r="G82" s="172" t="s">
        <v>97</v>
      </c>
      <c r="H82" s="172" t="s">
        <v>98</v>
      </c>
      <c r="I82" s="173" t="s">
        <v>99</v>
      </c>
      <c r="J82" s="172" t="s">
        <v>83</v>
      </c>
      <c r="K82" s="174" t="s">
        <v>100</v>
      </c>
      <c r="L82" s="175"/>
      <c r="M82" s="86" t="s">
        <v>19</v>
      </c>
      <c r="N82" s="87" t="s">
        <v>42</v>
      </c>
      <c r="O82" s="87" t="s">
        <v>101</v>
      </c>
      <c r="P82" s="87" t="s">
        <v>102</v>
      </c>
      <c r="Q82" s="87" t="s">
        <v>103</v>
      </c>
      <c r="R82" s="87" t="s">
        <v>104</v>
      </c>
      <c r="S82" s="87" t="s">
        <v>105</v>
      </c>
      <c r="T82" s="88" t="s">
        <v>106</v>
      </c>
    </row>
    <row r="83" s="1" customFormat="1" ht="22.8" customHeight="1">
      <c r="B83" s="37"/>
      <c r="C83" s="93" t="s">
        <v>107</v>
      </c>
      <c r="D83" s="38"/>
      <c r="E83" s="38"/>
      <c r="F83" s="38"/>
      <c r="G83" s="38"/>
      <c r="H83" s="38"/>
      <c r="I83" s="123"/>
      <c r="J83" s="176">
        <f>BK83</f>
        <v>0</v>
      </c>
      <c r="K83" s="38"/>
      <c r="L83" s="42"/>
      <c r="M83" s="89"/>
      <c r="N83" s="90"/>
      <c r="O83" s="90"/>
      <c r="P83" s="177">
        <f>P84+P195</f>
        <v>0</v>
      </c>
      <c r="Q83" s="90"/>
      <c r="R83" s="177">
        <f>R84+R195</f>
        <v>551.74085000000002</v>
      </c>
      <c r="S83" s="90"/>
      <c r="T83" s="178">
        <f>T84+T195</f>
        <v>817.88</v>
      </c>
      <c r="AT83" s="16" t="s">
        <v>71</v>
      </c>
      <c r="AU83" s="16" t="s">
        <v>84</v>
      </c>
      <c r="BK83" s="179">
        <f>BK84+BK195</f>
        <v>0</v>
      </c>
    </row>
    <row r="84" s="10" customFormat="1" ht="25.92" customHeight="1">
      <c r="B84" s="180"/>
      <c r="C84" s="181"/>
      <c r="D84" s="182" t="s">
        <v>71</v>
      </c>
      <c r="E84" s="183" t="s">
        <v>108</v>
      </c>
      <c r="F84" s="183" t="s">
        <v>109</v>
      </c>
      <c r="G84" s="181"/>
      <c r="H84" s="181"/>
      <c r="I84" s="184"/>
      <c r="J84" s="185">
        <f>BK84</f>
        <v>0</v>
      </c>
      <c r="K84" s="181"/>
      <c r="L84" s="186"/>
      <c r="M84" s="187"/>
      <c r="N84" s="188"/>
      <c r="O84" s="188"/>
      <c r="P84" s="189">
        <f>P85+P90+P106+P183+P190</f>
        <v>0</v>
      </c>
      <c r="Q84" s="188"/>
      <c r="R84" s="189">
        <f>R85+R90+R106+R183+R190</f>
        <v>551.74085000000002</v>
      </c>
      <c r="S84" s="188"/>
      <c r="T84" s="190">
        <f>T85+T90+T106+T183+T190</f>
        <v>817.88</v>
      </c>
      <c r="AR84" s="191" t="s">
        <v>77</v>
      </c>
      <c r="AT84" s="192" t="s">
        <v>71</v>
      </c>
      <c r="AU84" s="192" t="s">
        <v>72</v>
      </c>
      <c r="AY84" s="191" t="s">
        <v>110</v>
      </c>
      <c r="BK84" s="193">
        <f>BK85+BK90+BK106+BK183+BK190</f>
        <v>0</v>
      </c>
    </row>
    <row r="85" s="10" customFormat="1" ht="22.8" customHeight="1">
      <c r="B85" s="180"/>
      <c r="C85" s="181"/>
      <c r="D85" s="182" t="s">
        <v>71</v>
      </c>
      <c r="E85" s="194" t="s">
        <v>77</v>
      </c>
      <c r="F85" s="194" t="s">
        <v>111</v>
      </c>
      <c r="G85" s="181"/>
      <c r="H85" s="181"/>
      <c r="I85" s="184"/>
      <c r="J85" s="195">
        <f>BK85</f>
        <v>0</v>
      </c>
      <c r="K85" s="181"/>
      <c r="L85" s="186"/>
      <c r="M85" s="187"/>
      <c r="N85" s="188"/>
      <c r="O85" s="188"/>
      <c r="P85" s="189">
        <f>SUM(P86:P89)</f>
        <v>0</v>
      </c>
      <c r="Q85" s="188"/>
      <c r="R85" s="189">
        <f>SUM(R86:R89)</f>
        <v>0</v>
      </c>
      <c r="S85" s="188"/>
      <c r="T85" s="190">
        <f>SUM(T86:T89)</f>
        <v>47.299999999999997</v>
      </c>
      <c r="AR85" s="191" t="s">
        <v>77</v>
      </c>
      <c r="AT85" s="192" t="s">
        <v>71</v>
      </c>
      <c r="AU85" s="192" t="s">
        <v>77</v>
      </c>
      <c r="AY85" s="191" t="s">
        <v>110</v>
      </c>
      <c r="BK85" s="193">
        <f>SUM(BK86:BK89)</f>
        <v>0</v>
      </c>
    </row>
    <row r="86" s="1" customFormat="1" ht="22.5" customHeight="1">
      <c r="B86" s="37"/>
      <c r="C86" s="196" t="s">
        <v>77</v>
      </c>
      <c r="D86" s="196" t="s">
        <v>112</v>
      </c>
      <c r="E86" s="197" t="s">
        <v>113</v>
      </c>
      <c r="F86" s="198" t="s">
        <v>114</v>
      </c>
      <c r="G86" s="199" t="s">
        <v>115</v>
      </c>
      <c r="H86" s="200">
        <v>215</v>
      </c>
      <c r="I86" s="201"/>
      <c r="J86" s="202">
        <f>ROUND(I86*H86,2)</f>
        <v>0</v>
      </c>
      <c r="K86" s="198" t="s">
        <v>116</v>
      </c>
      <c r="L86" s="42"/>
      <c r="M86" s="203" t="s">
        <v>19</v>
      </c>
      <c r="N86" s="204" t="s">
        <v>43</v>
      </c>
      <c r="O86" s="78"/>
      <c r="P86" s="205">
        <f>O86*H86</f>
        <v>0</v>
      </c>
      <c r="Q86" s="205">
        <v>0</v>
      </c>
      <c r="R86" s="205">
        <f>Q86*H86</f>
        <v>0</v>
      </c>
      <c r="S86" s="205">
        <v>0.22</v>
      </c>
      <c r="T86" s="206">
        <f>S86*H86</f>
        <v>47.299999999999997</v>
      </c>
      <c r="AR86" s="16" t="s">
        <v>117</v>
      </c>
      <c r="AT86" s="16" t="s">
        <v>112</v>
      </c>
      <c r="AU86" s="16" t="s">
        <v>79</v>
      </c>
      <c r="AY86" s="16" t="s">
        <v>110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6" t="s">
        <v>77</v>
      </c>
      <c r="BK86" s="207">
        <f>ROUND(I86*H86,2)</f>
        <v>0</v>
      </c>
      <c r="BL86" s="16" t="s">
        <v>117</v>
      </c>
      <c r="BM86" s="16" t="s">
        <v>118</v>
      </c>
    </row>
    <row r="87" s="1" customFormat="1">
      <c r="B87" s="37"/>
      <c r="C87" s="38"/>
      <c r="D87" s="208" t="s">
        <v>119</v>
      </c>
      <c r="E87" s="38"/>
      <c r="F87" s="209" t="s">
        <v>120</v>
      </c>
      <c r="G87" s="38"/>
      <c r="H87" s="38"/>
      <c r="I87" s="123"/>
      <c r="J87" s="38"/>
      <c r="K87" s="38"/>
      <c r="L87" s="42"/>
      <c r="M87" s="210"/>
      <c r="N87" s="78"/>
      <c r="O87" s="78"/>
      <c r="P87" s="78"/>
      <c r="Q87" s="78"/>
      <c r="R87" s="78"/>
      <c r="S87" s="78"/>
      <c r="T87" s="79"/>
      <c r="AT87" s="16" t="s">
        <v>119</v>
      </c>
      <c r="AU87" s="16" t="s">
        <v>79</v>
      </c>
    </row>
    <row r="88" s="11" customFormat="1">
      <c r="B88" s="211"/>
      <c r="C88" s="212"/>
      <c r="D88" s="208" t="s">
        <v>121</v>
      </c>
      <c r="E88" s="213" t="s">
        <v>19</v>
      </c>
      <c r="F88" s="214" t="s">
        <v>122</v>
      </c>
      <c r="G88" s="212"/>
      <c r="H88" s="213" t="s">
        <v>19</v>
      </c>
      <c r="I88" s="215"/>
      <c r="J88" s="212"/>
      <c r="K88" s="212"/>
      <c r="L88" s="216"/>
      <c r="M88" s="217"/>
      <c r="N88" s="218"/>
      <c r="O88" s="218"/>
      <c r="P88" s="218"/>
      <c r="Q88" s="218"/>
      <c r="R88" s="218"/>
      <c r="S88" s="218"/>
      <c r="T88" s="219"/>
      <c r="AT88" s="220" t="s">
        <v>121</v>
      </c>
      <c r="AU88" s="220" t="s">
        <v>79</v>
      </c>
      <c r="AV88" s="11" t="s">
        <v>77</v>
      </c>
      <c r="AW88" s="11" t="s">
        <v>33</v>
      </c>
      <c r="AX88" s="11" t="s">
        <v>72</v>
      </c>
      <c r="AY88" s="220" t="s">
        <v>110</v>
      </c>
    </row>
    <row r="89" s="12" customFormat="1">
      <c r="B89" s="221"/>
      <c r="C89" s="222"/>
      <c r="D89" s="208" t="s">
        <v>121</v>
      </c>
      <c r="E89" s="223" t="s">
        <v>19</v>
      </c>
      <c r="F89" s="224" t="s">
        <v>123</v>
      </c>
      <c r="G89" s="222"/>
      <c r="H89" s="225">
        <v>215</v>
      </c>
      <c r="I89" s="226"/>
      <c r="J89" s="222"/>
      <c r="K89" s="222"/>
      <c r="L89" s="227"/>
      <c r="M89" s="228"/>
      <c r="N89" s="229"/>
      <c r="O89" s="229"/>
      <c r="P89" s="229"/>
      <c r="Q89" s="229"/>
      <c r="R89" s="229"/>
      <c r="S89" s="229"/>
      <c r="T89" s="230"/>
      <c r="AT89" s="231" t="s">
        <v>121</v>
      </c>
      <c r="AU89" s="231" t="s">
        <v>79</v>
      </c>
      <c r="AV89" s="12" t="s">
        <v>79</v>
      </c>
      <c r="AW89" s="12" t="s">
        <v>33</v>
      </c>
      <c r="AX89" s="12" t="s">
        <v>77</v>
      </c>
      <c r="AY89" s="231" t="s">
        <v>110</v>
      </c>
    </row>
    <row r="90" s="10" customFormat="1" ht="22.8" customHeight="1">
      <c r="B90" s="180"/>
      <c r="C90" s="181"/>
      <c r="D90" s="182" t="s">
        <v>71</v>
      </c>
      <c r="E90" s="194" t="s">
        <v>124</v>
      </c>
      <c r="F90" s="194" t="s">
        <v>125</v>
      </c>
      <c r="G90" s="181"/>
      <c r="H90" s="181"/>
      <c r="I90" s="184"/>
      <c r="J90" s="195">
        <f>BK90</f>
        <v>0</v>
      </c>
      <c r="K90" s="181"/>
      <c r="L90" s="186"/>
      <c r="M90" s="187"/>
      <c r="N90" s="188"/>
      <c r="O90" s="188"/>
      <c r="P90" s="189">
        <f>SUM(P91:P105)</f>
        <v>0</v>
      </c>
      <c r="Q90" s="188"/>
      <c r="R90" s="189">
        <f>SUM(R91:R105)</f>
        <v>551.72825</v>
      </c>
      <c r="S90" s="188"/>
      <c r="T90" s="190">
        <f>SUM(T91:T105)</f>
        <v>0</v>
      </c>
      <c r="AR90" s="191" t="s">
        <v>77</v>
      </c>
      <c r="AT90" s="192" t="s">
        <v>71</v>
      </c>
      <c r="AU90" s="192" t="s">
        <v>77</v>
      </c>
      <c r="AY90" s="191" t="s">
        <v>110</v>
      </c>
      <c r="BK90" s="193">
        <f>SUM(BK91:BK105)</f>
        <v>0</v>
      </c>
    </row>
    <row r="91" s="1" customFormat="1" ht="16.5" customHeight="1">
      <c r="B91" s="37"/>
      <c r="C91" s="196" t="s">
        <v>79</v>
      </c>
      <c r="D91" s="196" t="s">
        <v>112</v>
      </c>
      <c r="E91" s="197" t="s">
        <v>126</v>
      </c>
      <c r="F91" s="198" t="s">
        <v>127</v>
      </c>
      <c r="G91" s="199" t="s">
        <v>115</v>
      </c>
      <c r="H91" s="200">
        <v>2670</v>
      </c>
      <c r="I91" s="201"/>
      <c r="J91" s="202">
        <f>ROUND(I91*H91,2)</f>
        <v>0</v>
      </c>
      <c r="K91" s="198" t="s">
        <v>116</v>
      </c>
      <c r="L91" s="42"/>
      <c r="M91" s="203" t="s">
        <v>19</v>
      </c>
      <c r="N91" s="204" t="s">
        <v>43</v>
      </c>
      <c r="O91" s="78"/>
      <c r="P91" s="205">
        <f>O91*H91</f>
        <v>0</v>
      </c>
      <c r="Q91" s="205">
        <v>0.15160000000000001</v>
      </c>
      <c r="R91" s="205">
        <f>Q91*H91</f>
        <v>404.77200000000005</v>
      </c>
      <c r="S91" s="205">
        <v>0</v>
      </c>
      <c r="T91" s="206">
        <f>S91*H91</f>
        <v>0</v>
      </c>
      <c r="AR91" s="16" t="s">
        <v>117</v>
      </c>
      <c r="AT91" s="16" t="s">
        <v>112</v>
      </c>
      <c r="AU91" s="16" t="s">
        <v>79</v>
      </c>
      <c r="AY91" s="16" t="s">
        <v>110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6" t="s">
        <v>77</v>
      </c>
      <c r="BK91" s="207">
        <f>ROUND(I91*H91,2)</f>
        <v>0</v>
      </c>
      <c r="BL91" s="16" t="s">
        <v>117</v>
      </c>
      <c r="BM91" s="16" t="s">
        <v>128</v>
      </c>
    </row>
    <row r="92" s="1" customFormat="1">
      <c r="B92" s="37"/>
      <c r="C92" s="38"/>
      <c r="D92" s="208" t="s">
        <v>119</v>
      </c>
      <c r="E92" s="38"/>
      <c r="F92" s="209" t="s">
        <v>129</v>
      </c>
      <c r="G92" s="38"/>
      <c r="H92" s="38"/>
      <c r="I92" s="123"/>
      <c r="J92" s="38"/>
      <c r="K92" s="38"/>
      <c r="L92" s="42"/>
      <c r="M92" s="210"/>
      <c r="N92" s="78"/>
      <c r="O92" s="78"/>
      <c r="P92" s="78"/>
      <c r="Q92" s="78"/>
      <c r="R92" s="78"/>
      <c r="S92" s="78"/>
      <c r="T92" s="79"/>
      <c r="AT92" s="16" t="s">
        <v>119</v>
      </c>
      <c r="AU92" s="16" t="s">
        <v>79</v>
      </c>
    </row>
    <row r="93" s="11" customFormat="1">
      <c r="B93" s="211"/>
      <c r="C93" s="212"/>
      <c r="D93" s="208" t="s">
        <v>121</v>
      </c>
      <c r="E93" s="213" t="s">
        <v>19</v>
      </c>
      <c r="F93" s="214" t="s">
        <v>130</v>
      </c>
      <c r="G93" s="212"/>
      <c r="H93" s="213" t="s">
        <v>19</v>
      </c>
      <c r="I93" s="215"/>
      <c r="J93" s="212"/>
      <c r="K93" s="212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121</v>
      </c>
      <c r="AU93" s="220" t="s">
        <v>79</v>
      </c>
      <c r="AV93" s="11" t="s">
        <v>77</v>
      </c>
      <c r="AW93" s="11" t="s">
        <v>33</v>
      </c>
      <c r="AX93" s="11" t="s">
        <v>72</v>
      </c>
      <c r="AY93" s="220" t="s">
        <v>110</v>
      </c>
    </row>
    <row r="94" s="12" customFormat="1">
      <c r="B94" s="221"/>
      <c r="C94" s="222"/>
      <c r="D94" s="208" t="s">
        <v>121</v>
      </c>
      <c r="E94" s="223" t="s">
        <v>19</v>
      </c>
      <c r="F94" s="224" t="s">
        <v>131</v>
      </c>
      <c r="G94" s="222"/>
      <c r="H94" s="225">
        <v>2670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AT94" s="231" t="s">
        <v>121</v>
      </c>
      <c r="AU94" s="231" t="s">
        <v>79</v>
      </c>
      <c r="AV94" s="12" t="s">
        <v>79</v>
      </c>
      <c r="AW94" s="12" t="s">
        <v>33</v>
      </c>
      <c r="AX94" s="12" t="s">
        <v>77</v>
      </c>
      <c r="AY94" s="231" t="s">
        <v>110</v>
      </c>
    </row>
    <row r="95" s="1" customFormat="1" ht="22.5" customHeight="1">
      <c r="B95" s="37"/>
      <c r="C95" s="196" t="s">
        <v>132</v>
      </c>
      <c r="D95" s="196" t="s">
        <v>112</v>
      </c>
      <c r="E95" s="197" t="s">
        <v>133</v>
      </c>
      <c r="F95" s="198" t="s">
        <v>134</v>
      </c>
      <c r="G95" s="199" t="s">
        <v>115</v>
      </c>
      <c r="H95" s="200">
        <v>875</v>
      </c>
      <c r="I95" s="201"/>
      <c r="J95" s="202">
        <f>ROUND(I95*H95,2)</f>
        <v>0</v>
      </c>
      <c r="K95" s="198" t="s">
        <v>116</v>
      </c>
      <c r="L95" s="42"/>
      <c r="M95" s="203" t="s">
        <v>19</v>
      </c>
      <c r="N95" s="204" t="s">
        <v>43</v>
      </c>
      <c r="O95" s="78"/>
      <c r="P95" s="205">
        <f>O95*H95</f>
        <v>0</v>
      </c>
      <c r="Q95" s="205">
        <v>0.16794999999999999</v>
      </c>
      <c r="R95" s="205">
        <f>Q95*H95</f>
        <v>146.95624999999998</v>
      </c>
      <c r="S95" s="205">
        <v>0</v>
      </c>
      <c r="T95" s="206">
        <f>S95*H95</f>
        <v>0</v>
      </c>
      <c r="AR95" s="16" t="s">
        <v>117</v>
      </c>
      <c r="AT95" s="16" t="s">
        <v>112</v>
      </c>
      <c r="AU95" s="16" t="s">
        <v>79</v>
      </c>
      <c r="AY95" s="16" t="s">
        <v>110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6" t="s">
        <v>77</v>
      </c>
      <c r="BK95" s="207">
        <f>ROUND(I95*H95,2)</f>
        <v>0</v>
      </c>
      <c r="BL95" s="16" t="s">
        <v>117</v>
      </c>
      <c r="BM95" s="16" t="s">
        <v>135</v>
      </c>
    </row>
    <row r="96" s="1" customFormat="1">
      <c r="B96" s="37"/>
      <c r="C96" s="38"/>
      <c r="D96" s="208" t="s">
        <v>119</v>
      </c>
      <c r="E96" s="38"/>
      <c r="F96" s="209" t="s">
        <v>136</v>
      </c>
      <c r="G96" s="38"/>
      <c r="H96" s="38"/>
      <c r="I96" s="123"/>
      <c r="J96" s="38"/>
      <c r="K96" s="38"/>
      <c r="L96" s="42"/>
      <c r="M96" s="210"/>
      <c r="N96" s="78"/>
      <c r="O96" s="78"/>
      <c r="P96" s="78"/>
      <c r="Q96" s="78"/>
      <c r="R96" s="78"/>
      <c r="S96" s="78"/>
      <c r="T96" s="79"/>
      <c r="AT96" s="16" t="s">
        <v>119</v>
      </c>
      <c r="AU96" s="16" t="s">
        <v>79</v>
      </c>
    </row>
    <row r="97" s="12" customFormat="1">
      <c r="B97" s="221"/>
      <c r="C97" s="222"/>
      <c r="D97" s="208" t="s">
        <v>121</v>
      </c>
      <c r="E97" s="223" t="s">
        <v>19</v>
      </c>
      <c r="F97" s="224" t="s">
        <v>137</v>
      </c>
      <c r="G97" s="222"/>
      <c r="H97" s="225">
        <v>875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AT97" s="231" t="s">
        <v>121</v>
      </c>
      <c r="AU97" s="231" t="s">
        <v>79</v>
      </c>
      <c r="AV97" s="12" t="s">
        <v>79</v>
      </c>
      <c r="AW97" s="12" t="s">
        <v>33</v>
      </c>
      <c r="AX97" s="12" t="s">
        <v>77</v>
      </c>
      <c r="AY97" s="231" t="s">
        <v>110</v>
      </c>
    </row>
    <row r="98" s="1" customFormat="1" ht="16.5" customHeight="1">
      <c r="B98" s="37"/>
      <c r="C98" s="196" t="s">
        <v>117</v>
      </c>
      <c r="D98" s="196" t="s">
        <v>112</v>
      </c>
      <c r="E98" s="197" t="s">
        <v>138</v>
      </c>
      <c r="F98" s="198" t="s">
        <v>139</v>
      </c>
      <c r="G98" s="199" t="s">
        <v>115</v>
      </c>
      <c r="H98" s="200">
        <v>21708</v>
      </c>
      <c r="I98" s="201"/>
      <c r="J98" s="202">
        <f>ROUND(I98*H98,2)</f>
        <v>0</v>
      </c>
      <c r="K98" s="198" t="s">
        <v>116</v>
      </c>
      <c r="L98" s="42"/>
      <c r="M98" s="203" t="s">
        <v>19</v>
      </c>
      <c r="N98" s="204" t="s">
        <v>43</v>
      </c>
      <c r="O98" s="78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AR98" s="16" t="s">
        <v>117</v>
      </c>
      <c r="AT98" s="16" t="s">
        <v>112</v>
      </c>
      <c r="AU98" s="16" t="s">
        <v>79</v>
      </c>
      <c r="AY98" s="16" t="s">
        <v>110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6" t="s">
        <v>77</v>
      </c>
      <c r="BK98" s="207">
        <f>ROUND(I98*H98,2)</f>
        <v>0</v>
      </c>
      <c r="BL98" s="16" t="s">
        <v>117</v>
      </c>
      <c r="BM98" s="16" t="s">
        <v>140</v>
      </c>
    </row>
    <row r="99" s="12" customFormat="1">
      <c r="B99" s="221"/>
      <c r="C99" s="222"/>
      <c r="D99" s="208" t="s">
        <v>121</v>
      </c>
      <c r="E99" s="223" t="s">
        <v>19</v>
      </c>
      <c r="F99" s="224" t="s">
        <v>141</v>
      </c>
      <c r="G99" s="222"/>
      <c r="H99" s="225">
        <v>21708</v>
      </c>
      <c r="I99" s="226"/>
      <c r="J99" s="222"/>
      <c r="K99" s="222"/>
      <c r="L99" s="227"/>
      <c r="M99" s="228"/>
      <c r="N99" s="229"/>
      <c r="O99" s="229"/>
      <c r="P99" s="229"/>
      <c r="Q99" s="229"/>
      <c r="R99" s="229"/>
      <c r="S99" s="229"/>
      <c r="T99" s="230"/>
      <c r="AT99" s="231" t="s">
        <v>121</v>
      </c>
      <c r="AU99" s="231" t="s">
        <v>79</v>
      </c>
      <c r="AV99" s="12" t="s">
        <v>79</v>
      </c>
      <c r="AW99" s="12" t="s">
        <v>33</v>
      </c>
      <c r="AX99" s="12" t="s">
        <v>77</v>
      </c>
      <c r="AY99" s="231" t="s">
        <v>110</v>
      </c>
    </row>
    <row r="100" s="1" customFormat="1" ht="22.5" customHeight="1">
      <c r="B100" s="37"/>
      <c r="C100" s="196" t="s">
        <v>124</v>
      </c>
      <c r="D100" s="196" t="s">
        <v>112</v>
      </c>
      <c r="E100" s="197" t="s">
        <v>142</v>
      </c>
      <c r="F100" s="198" t="s">
        <v>143</v>
      </c>
      <c r="G100" s="199" t="s">
        <v>115</v>
      </c>
      <c r="H100" s="200">
        <v>10854</v>
      </c>
      <c r="I100" s="201"/>
      <c r="J100" s="202">
        <f>ROUND(I100*H100,2)</f>
        <v>0</v>
      </c>
      <c r="K100" s="198" t="s">
        <v>116</v>
      </c>
      <c r="L100" s="42"/>
      <c r="M100" s="203" t="s">
        <v>19</v>
      </c>
      <c r="N100" s="204" t="s">
        <v>43</v>
      </c>
      <c r="O100" s="78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AR100" s="16" t="s">
        <v>117</v>
      </c>
      <c r="AT100" s="16" t="s">
        <v>112</v>
      </c>
      <c r="AU100" s="16" t="s">
        <v>79</v>
      </c>
      <c r="AY100" s="16" t="s">
        <v>110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6" t="s">
        <v>77</v>
      </c>
      <c r="BK100" s="207">
        <f>ROUND(I100*H100,2)</f>
        <v>0</v>
      </c>
      <c r="BL100" s="16" t="s">
        <v>117</v>
      </c>
      <c r="BM100" s="16" t="s">
        <v>144</v>
      </c>
    </row>
    <row r="101" s="1" customFormat="1">
      <c r="B101" s="37"/>
      <c r="C101" s="38"/>
      <c r="D101" s="208" t="s">
        <v>119</v>
      </c>
      <c r="E101" s="38"/>
      <c r="F101" s="209" t="s">
        <v>145</v>
      </c>
      <c r="G101" s="38"/>
      <c r="H101" s="38"/>
      <c r="I101" s="123"/>
      <c r="J101" s="38"/>
      <c r="K101" s="38"/>
      <c r="L101" s="42"/>
      <c r="M101" s="210"/>
      <c r="N101" s="78"/>
      <c r="O101" s="78"/>
      <c r="P101" s="78"/>
      <c r="Q101" s="78"/>
      <c r="R101" s="78"/>
      <c r="S101" s="78"/>
      <c r="T101" s="79"/>
      <c r="AT101" s="16" t="s">
        <v>119</v>
      </c>
      <c r="AU101" s="16" t="s">
        <v>79</v>
      </c>
    </row>
    <row r="102" s="12" customFormat="1">
      <c r="B102" s="221"/>
      <c r="C102" s="222"/>
      <c r="D102" s="208" t="s">
        <v>121</v>
      </c>
      <c r="E102" s="223" t="s">
        <v>19</v>
      </c>
      <c r="F102" s="224" t="s">
        <v>146</v>
      </c>
      <c r="G102" s="222"/>
      <c r="H102" s="225">
        <v>10854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121</v>
      </c>
      <c r="AU102" s="231" t="s">
        <v>79</v>
      </c>
      <c r="AV102" s="12" t="s">
        <v>79</v>
      </c>
      <c r="AW102" s="12" t="s">
        <v>33</v>
      </c>
      <c r="AX102" s="12" t="s">
        <v>77</v>
      </c>
      <c r="AY102" s="231" t="s">
        <v>110</v>
      </c>
    </row>
    <row r="103" s="1" customFormat="1" ht="22.5" customHeight="1">
      <c r="B103" s="37"/>
      <c r="C103" s="196" t="s">
        <v>147</v>
      </c>
      <c r="D103" s="196" t="s">
        <v>112</v>
      </c>
      <c r="E103" s="197" t="s">
        <v>148</v>
      </c>
      <c r="F103" s="198" t="s">
        <v>149</v>
      </c>
      <c r="G103" s="199" t="s">
        <v>115</v>
      </c>
      <c r="H103" s="200">
        <v>10674</v>
      </c>
      <c r="I103" s="201"/>
      <c r="J103" s="202">
        <f>ROUND(I103*H103,2)</f>
        <v>0</v>
      </c>
      <c r="K103" s="198" t="s">
        <v>116</v>
      </c>
      <c r="L103" s="42"/>
      <c r="M103" s="203" t="s">
        <v>19</v>
      </c>
      <c r="N103" s="204" t="s">
        <v>43</v>
      </c>
      <c r="O103" s="78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AR103" s="16" t="s">
        <v>117</v>
      </c>
      <c r="AT103" s="16" t="s">
        <v>112</v>
      </c>
      <c r="AU103" s="16" t="s">
        <v>79</v>
      </c>
      <c r="AY103" s="16" t="s">
        <v>110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6" t="s">
        <v>77</v>
      </c>
      <c r="BK103" s="207">
        <f>ROUND(I103*H103,2)</f>
        <v>0</v>
      </c>
      <c r="BL103" s="16" t="s">
        <v>117</v>
      </c>
      <c r="BM103" s="16" t="s">
        <v>150</v>
      </c>
    </row>
    <row r="104" s="1" customFormat="1">
      <c r="B104" s="37"/>
      <c r="C104" s="38"/>
      <c r="D104" s="208" t="s">
        <v>119</v>
      </c>
      <c r="E104" s="38"/>
      <c r="F104" s="209" t="s">
        <v>151</v>
      </c>
      <c r="G104" s="38"/>
      <c r="H104" s="38"/>
      <c r="I104" s="123"/>
      <c r="J104" s="38"/>
      <c r="K104" s="38"/>
      <c r="L104" s="42"/>
      <c r="M104" s="210"/>
      <c r="N104" s="78"/>
      <c r="O104" s="78"/>
      <c r="P104" s="78"/>
      <c r="Q104" s="78"/>
      <c r="R104" s="78"/>
      <c r="S104" s="78"/>
      <c r="T104" s="79"/>
      <c r="AT104" s="16" t="s">
        <v>119</v>
      </c>
      <c r="AU104" s="16" t="s">
        <v>79</v>
      </c>
    </row>
    <row r="105" s="12" customFormat="1">
      <c r="B105" s="221"/>
      <c r="C105" s="222"/>
      <c r="D105" s="208" t="s">
        <v>121</v>
      </c>
      <c r="E105" s="223" t="s">
        <v>19</v>
      </c>
      <c r="F105" s="224" t="s">
        <v>152</v>
      </c>
      <c r="G105" s="222"/>
      <c r="H105" s="225">
        <v>10674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121</v>
      </c>
      <c r="AU105" s="231" t="s">
        <v>79</v>
      </c>
      <c r="AV105" s="12" t="s">
        <v>79</v>
      </c>
      <c r="AW105" s="12" t="s">
        <v>33</v>
      </c>
      <c r="AX105" s="12" t="s">
        <v>77</v>
      </c>
      <c r="AY105" s="231" t="s">
        <v>110</v>
      </c>
    </row>
    <row r="106" s="10" customFormat="1" ht="22.8" customHeight="1">
      <c r="B106" s="180"/>
      <c r="C106" s="181"/>
      <c r="D106" s="182" t="s">
        <v>71</v>
      </c>
      <c r="E106" s="194" t="s">
        <v>153</v>
      </c>
      <c r="F106" s="194" t="s">
        <v>154</v>
      </c>
      <c r="G106" s="181"/>
      <c r="H106" s="181"/>
      <c r="I106" s="184"/>
      <c r="J106" s="195">
        <f>BK106</f>
        <v>0</v>
      </c>
      <c r="K106" s="181"/>
      <c r="L106" s="186"/>
      <c r="M106" s="187"/>
      <c r="N106" s="188"/>
      <c r="O106" s="188"/>
      <c r="P106" s="189">
        <f>SUM(P107:P182)</f>
        <v>0</v>
      </c>
      <c r="Q106" s="188"/>
      <c r="R106" s="189">
        <f>SUM(R107:R182)</f>
        <v>0.012599999999999998</v>
      </c>
      <c r="S106" s="188"/>
      <c r="T106" s="190">
        <f>SUM(T107:T182)</f>
        <v>770.58000000000004</v>
      </c>
      <c r="AR106" s="191" t="s">
        <v>77</v>
      </c>
      <c r="AT106" s="192" t="s">
        <v>71</v>
      </c>
      <c r="AU106" s="192" t="s">
        <v>77</v>
      </c>
      <c r="AY106" s="191" t="s">
        <v>110</v>
      </c>
      <c r="BK106" s="193">
        <f>SUM(BK107:BK182)</f>
        <v>0</v>
      </c>
    </row>
    <row r="107" s="1" customFormat="1" ht="16.5" customHeight="1">
      <c r="B107" s="37"/>
      <c r="C107" s="196" t="s">
        <v>155</v>
      </c>
      <c r="D107" s="196" t="s">
        <v>112</v>
      </c>
      <c r="E107" s="197" t="s">
        <v>156</v>
      </c>
      <c r="F107" s="198" t="s">
        <v>157</v>
      </c>
      <c r="G107" s="199" t="s">
        <v>158</v>
      </c>
      <c r="H107" s="200">
        <v>39</v>
      </c>
      <c r="I107" s="201"/>
      <c r="J107" s="202">
        <f>ROUND(I107*H107,2)</f>
        <v>0</v>
      </c>
      <c r="K107" s="198" t="s">
        <v>116</v>
      </c>
      <c r="L107" s="42"/>
      <c r="M107" s="203" t="s">
        <v>19</v>
      </c>
      <c r="N107" s="204" t="s">
        <v>43</v>
      </c>
      <c r="O107" s="78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AR107" s="16" t="s">
        <v>117</v>
      </c>
      <c r="AT107" s="16" t="s">
        <v>112</v>
      </c>
      <c r="AU107" s="16" t="s">
        <v>79</v>
      </c>
      <c r="AY107" s="16" t="s">
        <v>110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6" t="s">
        <v>77</v>
      </c>
      <c r="BK107" s="207">
        <f>ROUND(I107*H107,2)</f>
        <v>0</v>
      </c>
      <c r="BL107" s="16" t="s">
        <v>117</v>
      </c>
      <c r="BM107" s="16" t="s">
        <v>159</v>
      </c>
    </row>
    <row r="108" s="1" customFormat="1">
      <c r="B108" s="37"/>
      <c r="C108" s="38"/>
      <c r="D108" s="208" t="s">
        <v>119</v>
      </c>
      <c r="E108" s="38"/>
      <c r="F108" s="209" t="s">
        <v>160</v>
      </c>
      <c r="G108" s="38"/>
      <c r="H108" s="38"/>
      <c r="I108" s="123"/>
      <c r="J108" s="38"/>
      <c r="K108" s="38"/>
      <c r="L108" s="42"/>
      <c r="M108" s="210"/>
      <c r="N108" s="78"/>
      <c r="O108" s="78"/>
      <c r="P108" s="78"/>
      <c r="Q108" s="78"/>
      <c r="R108" s="78"/>
      <c r="S108" s="78"/>
      <c r="T108" s="79"/>
      <c r="AT108" s="16" t="s">
        <v>119</v>
      </c>
      <c r="AU108" s="16" t="s">
        <v>79</v>
      </c>
    </row>
    <row r="109" s="11" customFormat="1">
      <c r="B109" s="211"/>
      <c r="C109" s="212"/>
      <c r="D109" s="208" t="s">
        <v>121</v>
      </c>
      <c r="E109" s="213" t="s">
        <v>19</v>
      </c>
      <c r="F109" s="214" t="s">
        <v>161</v>
      </c>
      <c r="G109" s="212"/>
      <c r="H109" s="213" t="s">
        <v>19</v>
      </c>
      <c r="I109" s="215"/>
      <c r="J109" s="212"/>
      <c r="K109" s="212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121</v>
      </c>
      <c r="AU109" s="220" t="s">
        <v>79</v>
      </c>
      <c r="AV109" s="11" t="s">
        <v>77</v>
      </c>
      <c r="AW109" s="11" t="s">
        <v>33</v>
      </c>
      <c r="AX109" s="11" t="s">
        <v>72</v>
      </c>
      <c r="AY109" s="220" t="s">
        <v>110</v>
      </c>
    </row>
    <row r="110" s="11" customFormat="1">
      <c r="B110" s="211"/>
      <c r="C110" s="212"/>
      <c r="D110" s="208" t="s">
        <v>121</v>
      </c>
      <c r="E110" s="213" t="s">
        <v>19</v>
      </c>
      <c r="F110" s="214" t="s">
        <v>162</v>
      </c>
      <c r="G110" s="212"/>
      <c r="H110" s="213" t="s">
        <v>19</v>
      </c>
      <c r="I110" s="215"/>
      <c r="J110" s="212"/>
      <c r="K110" s="212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121</v>
      </c>
      <c r="AU110" s="220" t="s">
        <v>79</v>
      </c>
      <c r="AV110" s="11" t="s">
        <v>77</v>
      </c>
      <c r="AW110" s="11" t="s">
        <v>33</v>
      </c>
      <c r="AX110" s="11" t="s">
        <v>72</v>
      </c>
      <c r="AY110" s="220" t="s">
        <v>110</v>
      </c>
    </row>
    <row r="111" s="12" customFormat="1">
      <c r="B111" s="221"/>
      <c r="C111" s="222"/>
      <c r="D111" s="208" t="s">
        <v>121</v>
      </c>
      <c r="E111" s="223" t="s">
        <v>19</v>
      </c>
      <c r="F111" s="224" t="s">
        <v>163</v>
      </c>
      <c r="G111" s="222"/>
      <c r="H111" s="225">
        <v>3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AT111" s="231" t="s">
        <v>121</v>
      </c>
      <c r="AU111" s="231" t="s">
        <v>79</v>
      </c>
      <c r="AV111" s="12" t="s">
        <v>79</v>
      </c>
      <c r="AW111" s="12" t="s">
        <v>33</v>
      </c>
      <c r="AX111" s="12" t="s">
        <v>72</v>
      </c>
      <c r="AY111" s="231" t="s">
        <v>110</v>
      </c>
    </row>
    <row r="112" s="12" customFormat="1">
      <c r="B112" s="221"/>
      <c r="C112" s="222"/>
      <c r="D112" s="208" t="s">
        <v>121</v>
      </c>
      <c r="E112" s="223" t="s">
        <v>19</v>
      </c>
      <c r="F112" s="224" t="s">
        <v>164</v>
      </c>
      <c r="G112" s="222"/>
      <c r="H112" s="225">
        <v>3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AT112" s="231" t="s">
        <v>121</v>
      </c>
      <c r="AU112" s="231" t="s">
        <v>79</v>
      </c>
      <c r="AV112" s="12" t="s">
        <v>79</v>
      </c>
      <c r="AW112" s="12" t="s">
        <v>33</v>
      </c>
      <c r="AX112" s="12" t="s">
        <v>72</v>
      </c>
      <c r="AY112" s="231" t="s">
        <v>110</v>
      </c>
    </row>
    <row r="113" s="12" customFormat="1">
      <c r="B113" s="221"/>
      <c r="C113" s="222"/>
      <c r="D113" s="208" t="s">
        <v>121</v>
      </c>
      <c r="E113" s="223" t="s">
        <v>19</v>
      </c>
      <c r="F113" s="224" t="s">
        <v>165</v>
      </c>
      <c r="G113" s="222"/>
      <c r="H113" s="225">
        <v>3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121</v>
      </c>
      <c r="AU113" s="231" t="s">
        <v>79</v>
      </c>
      <c r="AV113" s="12" t="s">
        <v>79</v>
      </c>
      <c r="AW113" s="12" t="s">
        <v>33</v>
      </c>
      <c r="AX113" s="12" t="s">
        <v>72</v>
      </c>
      <c r="AY113" s="231" t="s">
        <v>110</v>
      </c>
    </row>
    <row r="114" s="12" customFormat="1">
      <c r="B114" s="221"/>
      <c r="C114" s="222"/>
      <c r="D114" s="208" t="s">
        <v>121</v>
      </c>
      <c r="E114" s="223" t="s">
        <v>19</v>
      </c>
      <c r="F114" s="224" t="s">
        <v>166</v>
      </c>
      <c r="G114" s="222"/>
      <c r="H114" s="225">
        <v>3</v>
      </c>
      <c r="I114" s="226"/>
      <c r="J114" s="222"/>
      <c r="K114" s="222"/>
      <c r="L114" s="227"/>
      <c r="M114" s="228"/>
      <c r="N114" s="229"/>
      <c r="O114" s="229"/>
      <c r="P114" s="229"/>
      <c r="Q114" s="229"/>
      <c r="R114" s="229"/>
      <c r="S114" s="229"/>
      <c r="T114" s="230"/>
      <c r="AT114" s="231" t="s">
        <v>121</v>
      </c>
      <c r="AU114" s="231" t="s">
        <v>79</v>
      </c>
      <c r="AV114" s="12" t="s">
        <v>79</v>
      </c>
      <c r="AW114" s="12" t="s">
        <v>33</v>
      </c>
      <c r="AX114" s="12" t="s">
        <v>72</v>
      </c>
      <c r="AY114" s="231" t="s">
        <v>110</v>
      </c>
    </row>
    <row r="115" s="12" customFormat="1">
      <c r="B115" s="221"/>
      <c r="C115" s="222"/>
      <c r="D115" s="208" t="s">
        <v>121</v>
      </c>
      <c r="E115" s="223" t="s">
        <v>19</v>
      </c>
      <c r="F115" s="224" t="s">
        <v>167</v>
      </c>
      <c r="G115" s="222"/>
      <c r="H115" s="225">
        <v>1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121</v>
      </c>
      <c r="AU115" s="231" t="s">
        <v>79</v>
      </c>
      <c r="AV115" s="12" t="s">
        <v>79</v>
      </c>
      <c r="AW115" s="12" t="s">
        <v>33</v>
      </c>
      <c r="AX115" s="12" t="s">
        <v>72</v>
      </c>
      <c r="AY115" s="231" t="s">
        <v>110</v>
      </c>
    </row>
    <row r="116" s="12" customFormat="1">
      <c r="B116" s="221"/>
      <c r="C116" s="222"/>
      <c r="D116" s="208" t="s">
        <v>121</v>
      </c>
      <c r="E116" s="223" t="s">
        <v>19</v>
      </c>
      <c r="F116" s="224" t="s">
        <v>168</v>
      </c>
      <c r="G116" s="222"/>
      <c r="H116" s="225">
        <v>1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121</v>
      </c>
      <c r="AU116" s="231" t="s">
        <v>79</v>
      </c>
      <c r="AV116" s="12" t="s">
        <v>79</v>
      </c>
      <c r="AW116" s="12" t="s">
        <v>33</v>
      </c>
      <c r="AX116" s="12" t="s">
        <v>72</v>
      </c>
      <c r="AY116" s="231" t="s">
        <v>110</v>
      </c>
    </row>
    <row r="117" s="11" customFormat="1">
      <c r="B117" s="211"/>
      <c r="C117" s="212"/>
      <c r="D117" s="208" t="s">
        <v>121</v>
      </c>
      <c r="E117" s="213" t="s">
        <v>19</v>
      </c>
      <c r="F117" s="214" t="s">
        <v>169</v>
      </c>
      <c r="G117" s="212"/>
      <c r="H117" s="213" t="s">
        <v>19</v>
      </c>
      <c r="I117" s="215"/>
      <c r="J117" s="212"/>
      <c r="K117" s="212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121</v>
      </c>
      <c r="AU117" s="220" t="s">
        <v>79</v>
      </c>
      <c r="AV117" s="11" t="s">
        <v>77</v>
      </c>
      <c r="AW117" s="11" t="s">
        <v>33</v>
      </c>
      <c r="AX117" s="11" t="s">
        <v>72</v>
      </c>
      <c r="AY117" s="220" t="s">
        <v>110</v>
      </c>
    </row>
    <row r="118" s="12" customFormat="1">
      <c r="B118" s="221"/>
      <c r="C118" s="222"/>
      <c r="D118" s="208" t="s">
        <v>121</v>
      </c>
      <c r="E118" s="223" t="s">
        <v>19</v>
      </c>
      <c r="F118" s="224" t="s">
        <v>163</v>
      </c>
      <c r="G118" s="222"/>
      <c r="H118" s="225">
        <v>3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121</v>
      </c>
      <c r="AU118" s="231" t="s">
        <v>79</v>
      </c>
      <c r="AV118" s="12" t="s">
        <v>79</v>
      </c>
      <c r="AW118" s="12" t="s">
        <v>33</v>
      </c>
      <c r="AX118" s="12" t="s">
        <v>72</v>
      </c>
      <c r="AY118" s="231" t="s">
        <v>110</v>
      </c>
    </row>
    <row r="119" s="12" customFormat="1">
      <c r="B119" s="221"/>
      <c r="C119" s="222"/>
      <c r="D119" s="208" t="s">
        <v>121</v>
      </c>
      <c r="E119" s="223" t="s">
        <v>19</v>
      </c>
      <c r="F119" s="224" t="s">
        <v>164</v>
      </c>
      <c r="G119" s="222"/>
      <c r="H119" s="225">
        <v>3</v>
      </c>
      <c r="I119" s="226"/>
      <c r="J119" s="222"/>
      <c r="K119" s="222"/>
      <c r="L119" s="227"/>
      <c r="M119" s="228"/>
      <c r="N119" s="229"/>
      <c r="O119" s="229"/>
      <c r="P119" s="229"/>
      <c r="Q119" s="229"/>
      <c r="R119" s="229"/>
      <c r="S119" s="229"/>
      <c r="T119" s="230"/>
      <c r="AT119" s="231" t="s">
        <v>121</v>
      </c>
      <c r="AU119" s="231" t="s">
        <v>79</v>
      </c>
      <c r="AV119" s="12" t="s">
        <v>79</v>
      </c>
      <c r="AW119" s="12" t="s">
        <v>33</v>
      </c>
      <c r="AX119" s="12" t="s">
        <v>72</v>
      </c>
      <c r="AY119" s="231" t="s">
        <v>110</v>
      </c>
    </row>
    <row r="120" s="12" customFormat="1">
      <c r="B120" s="221"/>
      <c r="C120" s="222"/>
      <c r="D120" s="208" t="s">
        <v>121</v>
      </c>
      <c r="E120" s="223" t="s">
        <v>19</v>
      </c>
      <c r="F120" s="224" t="s">
        <v>170</v>
      </c>
      <c r="G120" s="222"/>
      <c r="H120" s="225">
        <v>5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121</v>
      </c>
      <c r="AU120" s="231" t="s">
        <v>79</v>
      </c>
      <c r="AV120" s="12" t="s">
        <v>79</v>
      </c>
      <c r="AW120" s="12" t="s">
        <v>33</v>
      </c>
      <c r="AX120" s="12" t="s">
        <v>72</v>
      </c>
      <c r="AY120" s="231" t="s">
        <v>110</v>
      </c>
    </row>
    <row r="121" s="12" customFormat="1">
      <c r="B121" s="221"/>
      <c r="C121" s="222"/>
      <c r="D121" s="208" t="s">
        <v>121</v>
      </c>
      <c r="E121" s="223" t="s">
        <v>19</v>
      </c>
      <c r="F121" s="224" t="s">
        <v>167</v>
      </c>
      <c r="G121" s="222"/>
      <c r="H121" s="225">
        <v>1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121</v>
      </c>
      <c r="AU121" s="231" t="s">
        <v>79</v>
      </c>
      <c r="AV121" s="12" t="s">
        <v>79</v>
      </c>
      <c r="AW121" s="12" t="s">
        <v>33</v>
      </c>
      <c r="AX121" s="12" t="s">
        <v>72</v>
      </c>
      <c r="AY121" s="231" t="s">
        <v>110</v>
      </c>
    </row>
    <row r="122" s="12" customFormat="1">
      <c r="B122" s="221"/>
      <c r="C122" s="222"/>
      <c r="D122" s="208" t="s">
        <v>121</v>
      </c>
      <c r="E122" s="223" t="s">
        <v>19</v>
      </c>
      <c r="F122" s="224" t="s">
        <v>168</v>
      </c>
      <c r="G122" s="222"/>
      <c r="H122" s="225">
        <v>1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121</v>
      </c>
      <c r="AU122" s="231" t="s">
        <v>79</v>
      </c>
      <c r="AV122" s="12" t="s">
        <v>79</v>
      </c>
      <c r="AW122" s="12" t="s">
        <v>33</v>
      </c>
      <c r="AX122" s="12" t="s">
        <v>72</v>
      </c>
      <c r="AY122" s="231" t="s">
        <v>110</v>
      </c>
    </row>
    <row r="123" s="12" customFormat="1">
      <c r="B123" s="221"/>
      <c r="C123" s="222"/>
      <c r="D123" s="208" t="s">
        <v>121</v>
      </c>
      <c r="E123" s="223" t="s">
        <v>19</v>
      </c>
      <c r="F123" s="224" t="s">
        <v>171</v>
      </c>
      <c r="G123" s="222"/>
      <c r="H123" s="225">
        <v>1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121</v>
      </c>
      <c r="AU123" s="231" t="s">
        <v>79</v>
      </c>
      <c r="AV123" s="12" t="s">
        <v>79</v>
      </c>
      <c r="AW123" s="12" t="s">
        <v>33</v>
      </c>
      <c r="AX123" s="12" t="s">
        <v>72</v>
      </c>
      <c r="AY123" s="231" t="s">
        <v>110</v>
      </c>
    </row>
    <row r="124" s="11" customFormat="1">
      <c r="B124" s="211"/>
      <c r="C124" s="212"/>
      <c r="D124" s="208" t="s">
        <v>121</v>
      </c>
      <c r="E124" s="213" t="s">
        <v>19</v>
      </c>
      <c r="F124" s="214" t="s">
        <v>172</v>
      </c>
      <c r="G124" s="212"/>
      <c r="H124" s="213" t="s">
        <v>19</v>
      </c>
      <c r="I124" s="215"/>
      <c r="J124" s="212"/>
      <c r="K124" s="212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121</v>
      </c>
      <c r="AU124" s="220" t="s">
        <v>79</v>
      </c>
      <c r="AV124" s="11" t="s">
        <v>77</v>
      </c>
      <c r="AW124" s="11" t="s">
        <v>33</v>
      </c>
      <c r="AX124" s="11" t="s">
        <v>72</v>
      </c>
      <c r="AY124" s="220" t="s">
        <v>110</v>
      </c>
    </row>
    <row r="125" s="12" customFormat="1">
      <c r="B125" s="221"/>
      <c r="C125" s="222"/>
      <c r="D125" s="208" t="s">
        <v>121</v>
      </c>
      <c r="E125" s="223" t="s">
        <v>19</v>
      </c>
      <c r="F125" s="224" t="s">
        <v>173</v>
      </c>
      <c r="G125" s="222"/>
      <c r="H125" s="225">
        <v>2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121</v>
      </c>
      <c r="AU125" s="231" t="s">
        <v>79</v>
      </c>
      <c r="AV125" s="12" t="s">
        <v>79</v>
      </c>
      <c r="AW125" s="12" t="s">
        <v>33</v>
      </c>
      <c r="AX125" s="12" t="s">
        <v>72</v>
      </c>
      <c r="AY125" s="231" t="s">
        <v>110</v>
      </c>
    </row>
    <row r="126" s="12" customFormat="1">
      <c r="B126" s="221"/>
      <c r="C126" s="222"/>
      <c r="D126" s="208" t="s">
        <v>121</v>
      </c>
      <c r="E126" s="223" t="s">
        <v>19</v>
      </c>
      <c r="F126" s="224" t="s">
        <v>174</v>
      </c>
      <c r="G126" s="222"/>
      <c r="H126" s="225">
        <v>2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121</v>
      </c>
      <c r="AU126" s="231" t="s">
        <v>79</v>
      </c>
      <c r="AV126" s="12" t="s">
        <v>79</v>
      </c>
      <c r="AW126" s="12" t="s">
        <v>33</v>
      </c>
      <c r="AX126" s="12" t="s">
        <v>72</v>
      </c>
      <c r="AY126" s="231" t="s">
        <v>110</v>
      </c>
    </row>
    <row r="127" s="12" customFormat="1">
      <c r="B127" s="221"/>
      <c r="C127" s="222"/>
      <c r="D127" s="208" t="s">
        <v>121</v>
      </c>
      <c r="E127" s="223" t="s">
        <v>19</v>
      </c>
      <c r="F127" s="224" t="s">
        <v>170</v>
      </c>
      <c r="G127" s="222"/>
      <c r="H127" s="225">
        <v>5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121</v>
      </c>
      <c r="AU127" s="231" t="s">
        <v>79</v>
      </c>
      <c r="AV127" s="12" t="s">
        <v>79</v>
      </c>
      <c r="AW127" s="12" t="s">
        <v>33</v>
      </c>
      <c r="AX127" s="12" t="s">
        <v>72</v>
      </c>
      <c r="AY127" s="231" t="s">
        <v>110</v>
      </c>
    </row>
    <row r="128" s="12" customFormat="1">
      <c r="B128" s="221"/>
      <c r="C128" s="222"/>
      <c r="D128" s="208" t="s">
        <v>121</v>
      </c>
      <c r="E128" s="223" t="s">
        <v>19</v>
      </c>
      <c r="F128" s="224" t="s">
        <v>167</v>
      </c>
      <c r="G128" s="222"/>
      <c r="H128" s="225">
        <v>1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121</v>
      </c>
      <c r="AU128" s="231" t="s">
        <v>79</v>
      </c>
      <c r="AV128" s="12" t="s">
        <v>79</v>
      </c>
      <c r="AW128" s="12" t="s">
        <v>33</v>
      </c>
      <c r="AX128" s="12" t="s">
        <v>72</v>
      </c>
      <c r="AY128" s="231" t="s">
        <v>110</v>
      </c>
    </row>
    <row r="129" s="12" customFormat="1">
      <c r="B129" s="221"/>
      <c r="C129" s="222"/>
      <c r="D129" s="208" t="s">
        <v>121</v>
      </c>
      <c r="E129" s="223" t="s">
        <v>19</v>
      </c>
      <c r="F129" s="224" t="s">
        <v>168</v>
      </c>
      <c r="G129" s="222"/>
      <c r="H129" s="225">
        <v>1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121</v>
      </c>
      <c r="AU129" s="231" t="s">
        <v>79</v>
      </c>
      <c r="AV129" s="12" t="s">
        <v>79</v>
      </c>
      <c r="AW129" s="12" t="s">
        <v>33</v>
      </c>
      <c r="AX129" s="12" t="s">
        <v>72</v>
      </c>
      <c r="AY129" s="231" t="s">
        <v>110</v>
      </c>
    </row>
    <row r="130" s="13" customFormat="1">
      <c r="B130" s="232"/>
      <c r="C130" s="233"/>
      <c r="D130" s="208" t="s">
        <v>121</v>
      </c>
      <c r="E130" s="234" t="s">
        <v>19</v>
      </c>
      <c r="F130" s="235" t="s">
        <v>175</v>
      </c>
      <c r="G130" s="233"/>
      <c r="H130" s="236">
        <v>39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121</v>
      </c>
      <c r="AU130" s="242" t="s">
        <v>79</v>
      </c>
      <c r="AV130" s="13" t="s">
        <v>117</v>
      </c>
      <c r="AW130" s="13" t="s">
        <v>33</v>
      </c>
      <c r="AX130" s="13" t="s">
        <v>77</v>
      </c>
      <c r="AY130" s="242" t="s">
        <v>110</v>
      </c>
    </row>
    <row r="131" s="1" customFormat="1" ht="22.5" customHeight="1">
      <c r="B131" s="37"/>
      <c r="C131" s="196" t="s">
        <v>176</v>
      </c>
      <c r="D131" s="196" t="s">
        <v>112</v>
      </c>
      <c r="E131" s="197" t="s">
        <v>177</v>
      </c>
      <c r="F131" s="198" t="s">
        <v>178</v>
      </c>
      <c r="G131" s="199" t="s">
        <v>158</v>
      </c>
      <c r="H131" s="200">
        <v>2340</v>
      </c>
      <c r="I131" s="201"/>
      <c r="J131" s="202">
        <f>ROUND(I131*H131,2)</f>
        <v>0</v>
      </c>
      <c r="K131" s="198" t="s">
        <v>116</v>
      </c>
      <c r="L131" s="42"/>
      <c r="M131" s="203" t="s">
        <v>19</v>
      </c>
      <c r="N131" s="204" t="s">
        <v>43</v>
      </c>
      <c r="O131" s="7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AR131" s="16" t="s">
        <v>117</v>
      </c>
      <c r="AT131" s="16" t="s">
        <v>112</v>
      </c>
      <c r="AU131" s="16" t="s">
        <v>79</v>
      </c>
      <c r="AY131" s="16" t="s">
        <v>110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77</v>
      </c>
      <c r="BK131" s="207">
        <f>ROUND(I131*H131,2)</f>
        <v>0</v>
      </c>
      <c r="BL131" s="16" t="s">
        <v>117</v>
      </c>
      <c r="BM131" s="16" t="s">
        <v>179</v>
      </c>
    </row>
    <row r="132" s="1" customFormat="1">
      <c r="B132" s="37"/>
      <c r="C132" s="38"/>
      <c r="D132" s="208" t="s">
        <v>119</v>
      </c>
      <c r="E132" s="38"/>
      <c r="F132" s="209" t="s">
        <v>160</v>
      </c>
      <c r="G132" s="38"/>
      <c r="H132" s="38"/>
      <c r="I132" s="123"/>
      <c r="J132" s="38"/>
      <c r="K132" s="38"/>
      <c r="L132" s="42"/>
      <c r="M132" s="210"/>
      <c r="N132" s="78"/>
      <c r="O132" s="78"/>
      <c r="P132" s="78"/>
      <c r="Q132" s="78"/>
      <c r="R132" s="78"/>
      <c r="S132" s="78"/>
      <c r="T132" s="79"/>
      <c r="AT132" s="16" t="s">
        <v>119</v>
      </c>
      <c r="AU132" s="16" t="s">
        <v>79</v>
      </c>
    </row>
    <row r="133" s="11" customFormat="1">
      <c r="B133" s="211"/>
      <c r="C133" s="212"/>
      <c r="D133" s="208" t="s">
        <v>121</v>
      </c>
      <c r="E133" s="213" t="s">
        <v>19</v>
      </c>
      <c r="F133" s="214" t="s">
        <v>180</v>
      </c>
      <c r="G133" s="212"/>
      <c r="H133" s="213" t="s">
        <v>19</v>
      </c>
      <c r="I133" s="215"/>
      <c r="J133" s="212"/>
      <c r="K133" s="212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121</v>
      </c>
      <c r="AU133" s="220" t="s">
        <v>79</v>
      </c>
      <c r="AV133" s="11" t="s">
        <v>77</v>
      </c>
      <c r="AW133" s="11" t="s">
        <v>33</v>
      </c>
      <c r="AX133" s="11" t="s">
        <v>72</v>
      </c>
      <c r="AY133" s="220" t="s">
        <v>110</v>
      </c>
    </row>
    <row r="134" s="12" customFormat="1">
      <c r="B134" s="221"/>
      <c r="C134" s="222"/>
      <c r="D134" s="208" t="s">
        <v>121</v>
      </c>
      <c r="E134" s="223" t="s">
        <v>19</v>
      </c>
      <c r="F134" s="224" t="s">
        <v>181</v>
      </c>
      <c r="G134" s="222"/>
      <c r="H134" s="225">
        <v>2340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121</v>
      </c>
      <c r="AU134" s="231" t="s">
        <v>79</v>
      </c>
      <c r="AV134" s="12" t="s">
        <v>79</v>
      </c>
      <c r="AW134" s="12" t="s">
        <v>33</v>
      </c>
      <c r="AX134" s="12" t="s">
        <v>77</v>
      </c>
      <c r="AY134" s="231" t="s">
        <v>110</v>
      </c>
    </row>
    <row r="135" s="1" customFormat="1" ht="16.5" customHeight="1">
      <c r="B135" s="37"/>
      <c r="C135" s="196" t="s">
        <v>153</v>
      </c>
      <c r="D135" s="196" t="s">
        <v>112</v>
      </c>
      <c r="E135" s="197" t="s">
        <v>182</v>
      </c>
      <c r="F135" s="198" t="s">
        <v>183</v>
      </c>
      <c r="G135" s="199" t="s">
        <v>158</v>
      </c>
      <c r="H135" s="200">
        <v>16</v>
      </c>
      <c r="I135" s="201"/>
      <c r="J135" s="202">
        <f>ROUND(I135*H135,2)</f>
        <v>0</v>
      </c>
      <c r="K135" s="198" t="s">
        <v>116</v>
      </c>
      <c r="L135" s="42"/>
      <c r="M135" s="203" t="s">
        <v>19</v>
      </c>
      <c r="N135" s="204" t="s">
        <v>43</v>
      </c>
      <c r="O135" s="7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AR135" s="16" t="s">
        <v>117</v>
      </c>
      <c r="AT135" s="16" t="s">
        <v>112</v>
      </c>
      <c r="AU135" s="16" t="s">
        <v>79</v>
      </c>
      <c r="AY135" s="16" t="s">
        <v>110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77</v>
      </c>
      <c r="BK135" s="207">
        <f>ROUND(I135*H135,2)</f>
        <v>0</v>
      </c>
      <c r="BL135" s="16" t="s">
        <v>117</v>
      </c>
      <c r="BM135" s="16" t="s">
        <v>184</v>
      </c>
    </row>
    <row r="136" s="1" customFormat="1">
      <c r="B136" s="37"/>
      <c r="C136" s="38"/>
      <c r="D136" s="208" t="s">
        <v>119</v>
      </c>
      <c r="E136" s="38"/>
      <c r="F136" s="209" t="s">
        <v>185</v>
      </c>
      <c r="G136" s="38"/>
      <c r="H136" s="38"/>
      <c r="I136" s="123"/>
      <c r="J136" s="38"/>
      <c r="K136" s="38"/>
      <c r="L136" s="42"/>
      <c r="M136" s="210"/>
      <c r="N136" s="78"/>
      <c r="O136" s="78"/>
      <c r="P136" s="78"/>
      <c r="Q136" s="78"/>
      <c r="R136" s="78"/>
      <c r="S136" s="78"/>
      <c r="T136" s="79"/>
      <c r="AT136" s="16" t="s">
        <v>119</v>
      </c>
      <c r="AU136" s="16" t="s">
        <v>79</v>
      </c>
    </row>
    <row r="137" s="11" customFormat="1">
      <c r="B137" s="211"/>
      <c r="C137" s="212"/>
      <c r="D137" s="208" t="s">
        <v>121</v>
      </c>
      <c r="E137" s="213" t="s">
        <v>19</v>
      </c>
      <c r="F137" s="214" t="s">
        <v>161</v>
      </c>
      <c r="G137" s="212"/>
      <c r="H137" s="213" t="s">
        <v>19</v>
      </c>
      <c r="I137" s="215"/>
      <c r="J137" s="212"/>
      <c r="K137" s="212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121</v>
      </c>
      <c r="AU137" s="220" t="s">
        <v>79</v>
      </c>
      <c r="AV137" s="11" t="s">
        <v>77</v>
      </c>
      <c r="AW137" s="11" t="s">
        <v>33</v>
      </c>
      <c r="AX137" s="11" t="s">
        <v>72</v>
      </c>
      <c r="AY137" s="220" t="s">
        <v>110</v>
      </c>
    </row>
    <row r="138" s="11" customFormat="1">
      <c r="B138" s="211"/>
      <c r="C138" s="212"/>
      <c r="D138" s="208" t="s">
        <v>121</v>
      </c>
      <c r="E138" s="213" t="s">
        <v>19</v>
      </c>
      <c r="F138" s="214" t="s">
        <v>162</v>
      </c>
      <c r="G138" s="212"/>
      <c r="H138" s="213" t="s">
        <v>19</v>
      </c>
      <c r="I138" s="215"/>
      <c r="J138" s="212"/>
      <c r="K138" s="212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121</v>
      </c>
      <c r="AU138" s="220" t="s">
        <v>79</v>
      </c>
      <c r="AV138" s="11" t="s">
        <v>77</v>
      </c>
      <c r="AW138" s="11" t="s">
        <v>33</v>
      </c>
      <c r="AX138" s="11" t="s">
        <v>72</v>
      </c>
      <c r="AY138" s="220" t="s">
        <v>110</v>
      </c>
    </row>
    <row r="139" s="12" customFormat="1">
      <c r="B139" s="221"/>
      <c r="C139" s="222"/>
      <c r="D139" s="208" t="s">
        <v>121</v>
      </c>
      <c r="E139" s="223" t="s">
        <v>19</v>
      </c>
      <c r="F139" s="224" t="s">
        <v>186</v>
      </c>
      <c r="G139" s="222"/>
      <c r="H139" s="225">
        <v>6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121</v>
      </c>
      <c r="AU139" s="231" t="s">
        <v>79</v>
      </c>
      <c r="AV139" s="12" t="s">
        <v>79</v>
      </c>
      <c r="AW139" s="12" t="s">
        <v>33</v>
      </c>
      <c r="AX139" s="12" t="s">
        <v>72</v>
      </c>
      <c r="AY139" s="231" t="s">
        <v>110</v>
      </c>
    </row>
    <row r="140" s="11" customFormat="1">
      <c r="B140" s="211"/>
      <c r="C140" s="212"/>
      <c r="D140" s="208" t="s">
        <v>121</v>
      </c>
      <c r="E140" s="213" t="s">
        <v>19</v>
      </c>
      <c r="F140" s="214" t="s">
        <v>169</v>
      </c>
      <c r="G140" s="212"/>
      <c r="H140" s="213" t="s">
        <v>19</v>
      </c>
      <c r="I140" s="215"/>
      <c r="J140" s="212"/>
      <c r="K140" s="212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121</v>
      </c>
      <c r="AU140" s="220" t="s">
        <v>79</v>
      </c>
      <c r="AV140" s="11" t="s">
        <v>77</v>
      </c>
      <c r="AW140" s="11" t="s">
        <v>33</v>
      </c>
      <c r="AX140" s="11" t="s">
        <v>72</v>
      </c>
      <c r="AY140" s="220" t="s">
        <v>110</v>
      </c>
    </row>
    <row r="141" s="12" customFormat="1">
      <c r="B141" s="221"/>
      <c r="C141" s="222"/>
      <c r="D141" s="208" t="s">
        <v>121</v>
      </c>
      <c r="E141" s="223" t="s">
        <v>19</v>
      </c>
      <c r="F141" s="224" t="s">
        <v>186</v>
      </c>
      <c r="G141" s="222"/>
      <c r="H141" s="225">
        <v>6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121</v>
      </c>
      <c r="AU141" s="231" t="s">
        <v>79</v>
      </c>
      <c r="AV141" s="12" t="s">
        <v>79</v>
      </c>
      <c r="AW141" s="12" t="s">
        <v>33</v>
      </c>
      <c r="AX141" s="12" t="s">
        <v>72</v>
      </c>
      <c r="AY141" s="231" t="s">
        <v>110</v>
      </c>
    </row>
    <row r="142" s="11" customFormat="1">
      <c r="B142" s="211"/>
      <c r="C142" s="212"/>
      <c r="D142" s="208" t="s">
        <v>121</v>
      </c>
      <c r="E142" s="213" t="s">
        <v>19</v>
      </c>
      <c r="F142" s="214" t="s">
        <v>172</v>
      </c>
      <c r="G142" s="212"/>
      <c r="H142" s="213" t="s">
        <v>19</v>
      </c>
      <c r="I142" s="215"/>
      <c r="J142" s="212"/>
      <c r="K142" s="212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121</v>
      </c>
      <c r="AU142" s="220" t="s">
        <v>79</v>
      </c>
      <c r="AV142" s="11" t="s">
        <v>77</v>
      </c>
      <c r="AW142" s="11" t="s">
        <v>33</v>
      </c>
      <c r="AX142" s="11" t="s">
        <v>72</v>
      </c>
      <c r="AY142" s="220" t="s">
        <v>110</v>
      </c>
    </row>
    <row r="143" s="12" customFormat="1">
      <c r="B143" s="221"/>
      <c r="C143" s="222"/>
      <c r="D143" s="208" t="s">
        <v>121</v>
      </c>
      <c r="E143" s="223" t="s">
        <v>19</v>
      </c>
      <c r="F143" s="224" t="s">
        <v>187</v>
      </c>
      <c r="G143" s="222"/>
      <c r="H143" s="225">
        <v>4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121</v>
      </c>
      <c r="AU143" s="231" t="s">
        <v>79</v>
      </c>
      <c r="AV143" s="12" t="s">
        <v>79</v>
      </c>
      <c r="AW143" s="12" t="s">
        <v>33</v>
      </c>
      <c r="AX143" s="12" t="s">
        <v>72</v>
      </c>
      <c r="AY143" s="231" t="s">
        <v>110</v>
      </c>
    </row>
    <row r="144" s="13" customFormat="1">
      <c r="B144" s="232"/>
      <c r="C144" s="233"/>
      <c r="D144" s="208" t="s">
        <v>121</v>
      </c>
      <c r="E144" s="234" t="s">
        <v>19</v>
      </c>
      <c r="F144" s="235" t="s">
        <v>175</v>
      </c>
      <c r="G144" s="233"/>
      <c r="H144" s="236">
        <v>16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121</v>
      </c>
      <c r="AU144" s="242" t="s">
        <v>79</v>
      </c>
      <c r="AV144" s="13" t="s">
        <v>117</v>
      </c>
      <c r="AW144" s="13" t="s">
        <v>33</v>
      </c>
      <c r="AX144" s="13" t="s">
        <v>77</v>
      </c>
      <c r="AY144" s="242" t="s">
        <v>110</v>
      </c>
    </row>
    <row r="145" s="1" customFormat="1" ht="22.5" customHeight="1">
      <c r="B145" s="37"/>
      <c r="C145" s="196" t="s">
        <v>188</v>
      </c>
      <c r="D145" s="196" t="s">
        <v>112</v>
      </c>
      <c r="E145" s="197" t="s">
        <v>189</v>
      </c>
      <c r="F145" s="198" t="s">
        <v>190</v>
      </c>
      <c r="G145" s="199" t="s">
        <v>158</v>
      </c>
      <c r="H145" s="200">
        <v>960</v>
      </c>
      <c r="I145" s="201"/>
      <c r="J145" s="202">
        <f>ROUND(I145*H145,2)</f>
        <v>0</v>
      </c>
      <c r="K145" s="198" t="s">
        <v>116</v>
      </c>
      <c r="L145" s="42"/>
      <c r="M145" s="203" t="s">
        <v>19</v>
      </c>
      <c r="N145" s="204" t="s">
        <v>43</v>
      </c>
      <c r="O145" s="78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AR145" s="16" t="s">
        <v>117</v>
      </c>
      <c r="AT145" s="16" t="s">
        <v>112</v>
      </c>
      <c r="AU145" s="16" t="s">
        <v>79</v>
      </c>
      <c r="AY145" s="16" t="s">
        <v>110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77</v>
      </c>
      <c r="BK145" s="207">
        <f>ROUND(I145*H145,2)</f>
        <v>0</v>
      </c>
      <c r="BL145" s="16" t="s">
        <v>117</v>
      </c>
      <c r="BM145" s="16" t="s">
        <v>191</v>
      </c>
    </row>
    <row r="146" s="1" customFormat="1">
      <c r="B146" s="37"/>
      <c r="C146" s="38"/>
      <c r="D146" s="208" t="s">
        <v>119</v>
      </c>
      <c r="E146" s="38"/>
      <c r="F146" s="209" t="s">
        <v>185</v>
      </c>
      <c r="G146" s="38"/>
      <c r="H146" s="38"/>
      <c r="I146" s="123"/>
      <c r="J146" s="38"/>
      <c r="K146" s="38"/>
      <c r="L146" s="42"/>
      <c r="M146" s="210"/>
      <c r="N146" s="78"/>
      <c r="O146" s="78"/>
      <c r="P146" s="78"/>
      <c r="Q146" s="78"/>
      <c r="R146" s="78"/>
      <c r="S146" s="78"/>
      <c r="T146" s="79"/>
      <c r="AT146" s="16" t="s">
        <v>119</v>
      </c>
      <c r="AU146" s="16" t="s">
        <v>79</v>
      </c>
    </row>
    <row r="147" s="11" customFormat="1">
      <c r="B147" s="211"/>
      <c r="C147" s="212"/>
      <c r="D147" s="208" t="s">
        <v>121</v>
      </c>
      <c r="E147" s="213" t="s">
        <v>19</v>
      </c>
      <c r="F147" s="214" t="s">
        <v>180</v>
      </c>
      <c r="G147" s="212"/>
      <c r="H147" s="213" t="s">
        <v>19</v>
      </c>
      <c r="I147" s="215"/>
      <c r="J147" s="212"/>
      <c r="K147" s="212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121</v>
      </c>
      <c r="AU147" s="220" t="s">
        <v>79</v>
      </c>
      <c r="AV147" s="11" t="s">
        <v>77</v>
      </c>
      <c r="AW147" s="11" t="s">
        <v>33</v>
      </c>
      <c r="AX147" s="11" t="s">
        <v>72</v>
      </c>
      <c r="AY147" s="220" t="s">
        <v>110</v>
      </c>
    </row>
    <row r="148" s="12" customFormat="1">
      <c r="B148" s="221"/>
      <c r="C148" s="222"/>
      <c r="D148" s="208" t="s">
        <v>121</v>
      </c>
      <c r="E148" s="223" t="s">
        <v>19</v>
      </c>
      <c r="F148" s="224" t="s">
        <v>192</v>
      </c>
      <c r="G148" s="222"/>
      <c r="H148" s="225">
        <v>960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121</v>
      </c>
      <c r="AU148" s="231" t="s">
        <v>79</v>
      </c>
      <c r="AV148" s="12" t="s">
        <v>79</v>
      </c>
      <c r="AW148" s="12" t="s">
        <v>33</v>
      </c>
      <c r="AX148" s="12" t="s">
        <v>77</v>
      </c>
      <c r="AY148" s="231" t="s">
        <v>110</v>
      </c>
    </row>
    <row r="149" s="1" customFormat="1" ht="16.5" customHeight="1">
      <c r="B149" s="37"/>
      <c r="C149" s="196" t="s">
        <v>193</v>
      </c>
      <c r="D149" s="196" t="s">
        <v>112</v>
      </c>
      <c r="E149" s="197" t="s">
        <v>194</v>
      </c>
      <c r="F149" s="198" t="s">
        <v>195</v>
      </c>
      <c r="G149" s="199" t="s">
        <v>158</v>
      </c>
      <c r="H149" s="200">
        <v>3</v>
      </c>
      <c r="I149" s="201"/>
      <c r="J149" s="202">
        <f>ROUND(I149*H149,2)</f>
        <v>0</v>
      </c>
      <c r="K149" s="198" t="s">
        <v>116</v>
      </c>
      <c r="L149" s="42"/>
      <c r="M149" s="203" t="s">
        <v>19</v>
      </c>
      <c r="N149" s="204" t="s">
        <v>43</v>
      </c>
      <c r="O149" s="78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AR149" s="16" t="s">
        <v>117</v>
      </c>
      <c r="AT149" s="16" t="s">
        <v>112</v>
      </c>
      <c r="AU149" s="16" t="s">
        <v>79</v>
      </c>
      <c r="AY149" s="16" t="s">
        <v>110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77</v>
      </c>
      <c r="BK149" s="207">
        <f>ROUND(I149*H149,2)</f>
        <v>0</v>
      </c>
      <c r="BL149" s="16" t="s">
        <v>117</v>
      </c>
      <c r="BM149" s="16" t="s">
        <v>196</v>
      </c>
    </row>
    <row r="150" s="1" customFormat="1">
      <c r="B150" s="37"/>
      <c r="C150" s="38"/>
      <c r="D150" s="208" t="s">
        <v>119</v>
      </c>
      <c r="E150" s="38"/>
      <c r="F150" s="209" t="s">
        <v>197</v>
      </c>
      <c r="G150" s="38"/>
      <c r="H150" s="38"/>
      <c r="I150" s="123"/>
      <c r="J150" s="38"/>
      <c r="K150" s="38"/>
      <c r="L150" s="42"/>
      <c r="M150" s="210"/>
      <c r="N150" s="78"/>
      <c r="O150" s="78"/>
      <c r="P150" s="78"/>
      <c r="Q150" s="78"/>
      <c r="R150" s="78"/>
      <c r="S150" s="78"/>
      <c r="T150" s="79"/>
      <c r="AT150" s="16" t="s">
        <v>119</v>
      </c>
      <c r="AU150" s="16" t="s">
        <v>79</v>
      </c>
    </row>
    <row r="151" s="11" customFormat="1">
      <c r="B151" s="211"/>
      <c r="C151" s="212"/>
      <c r="D151" s="208" t="s">
        <v>121</v>
      </c>
      <c r="E151" s="213" t="s">
        <v>19</v>
      </c>
      <c r="F151" s="214" t="s">
        <v>161</v>
      </c>
      <c r="G151" s="212"/>
      <c r="H151" s="213" t="s">
        <v>19</v>
      </c>
      <c r="I151" s="215"/>
      <c r="J151" s="212"/>
      <c r="K151" s="212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121</v>
      </c>
      <c r="AU151" s="220" t="s">
        <v>79</v>
      </c>
      <c r="AV151" s="11" t="s">
        <v>77</v>
      </c>
      <c r="AW151" s="11" t="s">
        <v>33</v>
      </c>
      <c r="AX151" s="11" t="s">
        <v>72</v>
      </c>
      <c r="AY151" s="220" t="s">
        <v>110</v>
      </c>
    </row>
    <row r="152" s="12" customFormat="1">
      <c r="B152" s="221"/>
      <c r="C152" s="222"/>
      <c r="D152" s="208" t="s">
        <v>121</v>
      </c>
      <c r="E152" s="223" t="s">
        <v>19</v>
      </c>
      <c r="F152" s="224" t="s">
        <v>198</v>
      </c>
      <c r="G152" s="222"/>
      <c r="H152" s="225">
        <v>3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121</v>
      </c>
      <c r="AU152" s="231" t="s">
        <v>79</v>
      </c>
      <c r="AV152" s="12" t="s">
        <v>79</v>
      </c>
      <c r="AW152" s="12" t="s">
        <v>33</v>
      </c>
      <c r="AX152" s="12" t="s">
        <v>77</v>
      </c>
      <c r="AY152" s="231" t="s">
        <v>110</v>
      </c>
    </row>
    <row r="153" s="1" customFormat="1" ht="22.5" customHeight="1">
      <c r="B153" s="37"/>
      <c r="C153" s="196" t="s">
        <v>199</v>
      </c>
      <c r="D153" s="196" t="s">
        <v>112</v>
      </c>
      <c r="E153" s="197" t="s">
        <v>200</v>
      </c>
      <c r="F153" s="198" t="s">
        <v>201</v>
      </c>
      <c r="G153" s="199" t="s">
        <v>158</v>
      </c>
      <c r="H153" s="200">
        <v>180</v>
      </c>
      <c r="I153" s="201"/>
      <c r="J153" s="202">
        <f>ROUND(I153*H153,2)</f>
        <v>0</v>
      </c>
      <c r="K153" s="198" t="s">
        <v>116</v>
      </c>
      <c r="L153" s="42"/>
      <c r="M153" s="203" t="s">
        <v>19</v>
      </c>
      <c r="N153" s="204" t="s">
        <v>43</v>
      </c>
      <c r="O153" s="78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AR153" s="16" t="s">
        <v>117</v>
      </c>
      <c r="AT153" s="16" t="s">
        <v>112</v>
      </c>
      <c r="AU153" s="16" t="s">
        <v>79</v>
      </c>
      <c r="AY153" s="16" t="s">
        <v>110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77</v>
      </c>
      <c r="BK153" s="207">
        <f>ROUND(I153*H153,2)</f>
        <v>0</v>
      </c>
      <c r="BL153" s="16" t="s">
        <v>117</v>
      </c>
      <c r="BM153" s="16" t="s">
        <v>202</v>
      </c>
    </row>
    <row r="154" s="1" customFormat="1">
      <c r="B154" s="37"/>
      <c r="C154" s="38"/>
      <c r="D154" s="208" t="s">
        <v>119</v>
      </c>
      <c r="E154" s="38"/>
      <c r="F154" s="209" t="s">
        <v>197</v>
      </c>
      <c r="G154" s="38"/>
      <c r="H154" s="38"/>
      <c r="I154" s="123"/>
      <c r="J154" s="38"/>
      <c r="K154" s="38"/>
      <c r="L154" s="42"/>
      <c r="M154" s="210"/>
      <c r="N154" s="78"/>
      <c r="O154" s="78"/>
      <c r="P154" s="78"/>
      <c r="Q154" s="78"/>
      <c r="R154" s="78"/>
      <c r="S154" s="78"/>
      <c r="T154" s="79"/>
      <c r="AT154" s="16" t="s">
        <v>119</v>
      </c>
      <c r="AU154" s="16" t="s">
        <v>79</v>
      </c>
    </row>
    <row r="155" s="11" customFormat="1">
      <c r="B155" s="211"/>
      <c r="C155" s="212"/>
      <c r="D155" s="208" t="s">
        <v>121</v>
      </c>
      <c r="E155" s="213" t="s">
        <v>19</v>
      </c>
      <c r="F155" s="214" t="s">
        <v>180</v>
      </c>
      <c r="G155" s="212"/>
      <c r="H155" s="213" t="s">
        <v>19</v>
      </c>
      <c r="I155" s="215"/>
      <c r="J155" s="212"/>
      <c r="K155" s="212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121</v>
      </c>
      <c r="AU155" s="220" t="s">
        <v>79</v>
      </c>
      <c r="AV155" s="11" t="s">
        <v>77</v>
      </c>
      <c r="AW155" s="11" t="s">
        <v>33</v>
      </c>
      <c r="AX155" s="11" t="s">
        <v>72</v>
      </c>
      <c r="AY155" s="220" t="s">
        <v>110</v>
      </c>
    </row>
    <row r="156" s="12" customFormat="1">
      <c r="B156" s="221"/>
      <c r="C156" s="222"/>
      <c r="D156" s="208" t="s">
        <v>121</v>
      </c>
      <c r="E156" s="223" t="s">
        <v>19</v>
      </c>
      <c r="F156" s="224" t="s">
        <v>203</v>
      </c>
      <c r="G156" s="222"/>
      <c r="H156" s="225">
        <v>180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121</v>
      </c>
      <c r="AU156" s="231" t="s">
        <v>79</v>
      </c>
      <c r="AV156" s="12" t="s">
        <v>79</v>
      </c>
      <c r="AW156" s="12" t="s">
        <v>33</v>
      </c>
      <c r="AX156" s="12" t="s">
        <v>77</v>
      </c>
      <c r="AY156" s="231" t="s">
        <v>110</v>
      </c>
    </row>
    <row r="157" s="1" customFormat="1" ht="16.5" customHeight="1">
      <c r="B157" s="37"/>
      <c r="C157" s="196" t="s">
        <v>204</v>
      </c>
      <c r="D157" s="196" t="s">
        <v>112</v>
      </c>
      <c r="E157" s="197" t="s">
        <v>205</v>
      </c>
      <c r="F157" s="198" t="s">
        <v>206</v>
      </c>
      <c r="G157" s="199" t="s">
        <v>207</v>
      </c>
      <c r="H157" s="200">
        <v>45</v>
      </c>
      <c r="I157" s="201"/>
      <c r="J157" s="202">
        <f>ROUND(I157*H157,2)</f>
        <v>0</v>
      </c>
      <c r="K157" s="198" t="s">
        <v>116</v>
      </c>
      <c r="L157" s="42"/>
      <c r="M157" s="203" t="s">
        <v>19</v>
      </c>
      <c r="N157" s="204" t="s">
        <v>43</v>
      </c>
      <c r="O157" s="78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AR157" s="16" t="s">
        <v>117</v>
      </c>
      <c r="AT157" s="16" t="s">
        <v>112</v>
      </c>
      <c r="AU157" s="16" t="s">
        <v>79</v>
      </c>
      <c r="AY157" s="16" t="s">
        <v>110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77</v>
      </c>
      <c r="BK157" s="207">
        <f>ROUND(I157*H157,2)</f>
        <v>0</v>
      </c>
      <c r="BL157" s="16" t="s">
        <v>117</v>
      </c>
      <c r="BM157" s="16" t="s">
        <v>208</v>
      </c>
    </row>
    <row r="158" s="1" customFormat="1">
      <c r="B158" s="37"/>
      <c r="C158" s="38"/>
      <c r="D158" s="208" t="s">
        <v>119</v>
      </c>
      <c r="E158" s="38"/>
      <c r="F158" s="209" t="s">
        <v>209</v>
      </c>
      <c r="G158" s="38"/>
      <c r="H158" s="38"/>
      <c r="I158" s="123"/>
      <c r="J158" s="38"/>
      <c r="K158" s="38"/>
      <c r="L158" s="42"/>
      <c r="M158" s="210"/>
      <c r="N158" s="78"/>
      <c r="O158" s="78"/>
      <c r="P158" s="78"/>
      <c r="Q158" s="78"/>
      <c r="R158" s="78"/>
      <c r="S158" s="78"/>
      <c r="T158" s="79"/>
      <c r="AT158" s="16" t="s">
        <v>119</v>
      </c>
      <c r="AU158" s="16" t="s">
        <v>79</v>
      </c>
    </row>
    <row r="159" s="11" customFormat="1">
      <c r="B159" s="211"/>
      <c r="C159" s="212"/>
      <c r="D159" s="208" t="s">
        <v>121</v>
      </c>
      <c r="E159" s="213" t="s">
        <v>19</v>
      </c>
      <c r="F159" s="214" t="s">
        <v>210</v>
      </c>
      <c r="G159" s="212"/>
      <c r="H159" s="213" t="s">
        <v>19</v>
      </c>
      <c r="I159" s="215"/>
      <c r="J159" s="212"/>
      <c r="K159" s="212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121</v>
      </c>
      <c r="AU159" s="220" t="s">
        <v>79</v>
      </c>
      <c r="AV159" s="11" t="s">
        <v>77</v>
      </c>
      <c r="AW159" s="11" t="s">
        <v>33</v>
      </c>
      <c r="AX159" s="11" t="s">
        <v>72</v>
      </c>
      <c r="AY159" s="220" t="s">
        <v>110</v>
      </c>
    </row>
    <row r="160" s="12" customFormat="1">
      <c r="B160" s="221"/>
      <c r="C160" s="222"/>
      <c r="D160" s="208" t="s">
        <v>121</v>
      </c>
      <c r="E160" s="223" t="s">
        <v>19</v>
      </c>
      <c r="F160" s="224" t="s">
        <v>211</v>
      </c>
      <c r="G160" s="222"/>
      <c r="H160" s="225">
        <v>45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121</v>
      </c>
      <c r="AU160" s="231" t="s">
        <v>79</v>
      </c>
      <c r="AV160" s="12" t="s">
        <v>79</v>
      </c>
      <c r="AW160" s="12" t="s">
        <v>33</v>
      </c>
      <c r="AX160" s="12" t="s">
        <v>77</v>
      </c>
      <c r="AY160" s="231" t="s">
        <v>110</v>
      </c>
    </row>
    <row r="161" s="1" customFormat="1" ht="22.5" customHeight="1">
      <c r="B161" s="37"/>
      <c r="C161" s="196" t="s">
        <v>212</v>
      </c>
      <c r="D161" s="196" t="s">
        <v>112</v>
      </c>
      <c r="E161" s="197" t="s">
        <v>213</v>
      </c>
      <c r="F161" s="198" t="s">
        <v>214</v>
      </c>
      <c r="G161" s="199" t="s">
        <v>207</v>
      </c>
      <c r="H161" s="200">
        <v>45</v>
      </c>
      <c r="I161" s="201"/>
      <c r="J161" s="202">
        <f>ROUND(I161*H161,2)</f>
        <v>0</v>
      </c>
      <c r="K161" s="198" t="s">
        <v>116</v>
      </c>
      <c r="L161" s="42"/>
      <c r="M161" s="203" t="s">
        <v>19</v>
      </c>
      <c r="N161" s="204" t="s">
        <v>43</v>
      </c>
      <c r="O161" s="78"/>
      <c r="P161" s="205">
        <f>O161*H161</f>
        <v>0</v>
      </c>
      <c r="Q161" s="205">
        <v>0.00027999999999999998</v>
      </c>
      <c r="R161" s="205">
        <f>Q161*H161</f>
        <v>0.012599999999999998</v>
      </c>
      <c r="S161" s="205">
        <v>0</v>
      </c>
      <c r="T161" s="206">
        <f>S161*H161</f>
        <v>0</v>
      </c>
      <c r="AR161" s="16" t="s">
        <v>117</v>
      </c>
      <c r="AT161" s="16" t="s">
        <v>112</v>
      </c>
      <c r="AU161" s="16" t="s">
        <v>79</v>
      </c>
      <c r="AY161" s="16" t="s">
        <v>110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6" t="s">
        <v>77</v>
      </c>
      <c r="BK161" s="207">
        <f>ROUND(I161*H161,2)</f>
        <v>0</v>
      </c>
      <c r="BL161" s="16" t="s">
        <v>117</v>
      </c>
      <c r="BM161" s="16" t="s">
        <v>215</v>
      </c>
    </row>
    <row r="162" s="1" customFormat="1">
      <c r="B162" s="37"/>
      <c r="C162" s="38"/>
      <c r="D162" s="208" t="s">
        <v>119</v>
      </c>
      <c r="E162" s="38"/>
      <c r="F162" s="209" t="s">
        <v>216</v>
      </c>
      <c r="G162" s="38"/>
      <c r="H162" s="38"/>
      <c r="I162" s="123"/>
      <c r="J162" s="38"/>
      <c r="K162" s="38"/>
      <c r="L162" s="42"/>
      <c r="M162" s="210"/>
      <c r="N162" s="78"/>
      <c r="O162" s="78"/>
      <c r="P162" s="78"/>
      <c r="Q162" s="78"/>
      <c r="R162" s="78"/>
      <c r="S162" s="78"/>
      <c r="T162" s="79"/>
      <c r="AT162" s="16" t="s">
        <v>119</v>
      </c>
      <c r="AU162" s="16" t="s">
        <v>79</v>
      </c>
    </row>
    <row r="163" s="11" customFormat="1">
      <c r="B163" s="211"/>
      <c r="C163" s="212"/>
      <c r="D163" s="208" t="s">
        <v>121</v>
      </c>
      <c r="E163" s="213" t="s">
        <v>19</v>
      </c>
      <c r="F163" s="214" t="s">
        <v>210</v>
      </c>
      <c r="G163" s="212"/>
      <c r="H163" s="213" t="s">
        <v>19</v>
      </c>
      <c r="I163" s="215"/>
      <c r="J163" s="212"/>
      <c r="K163" s="212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121</v>
      </c>
      <c r="AU163" s="220" t="s">
        <v>79</v>
      </c>
      <c r="AV163" s="11" t="s">
        <v>77</v>
      </c>
      <c r="AW163" s="11" t="s">
        <v>33</v>
      </c>
      <c r="AX163" s="11" t="s">
        <v>72</v>
      </c>
      <c r="AY163" s="220" t="s">
        <v>110</v>
      </c>
    </row>
    <row r="164" s="12" customFormat="1">
      <c r="B164" s="221"/>
      <c r="C164" s="222"/>
      <c r="D164" s="208" t="s">
        <v>121</v>
      </c>
      <c r="E164" s="223" t="s">
        <v>19</v>
      </c>
      <c r="F164" s="224" t="s">
        <v>211</v>
      </c>
      <c r="G164" s="222"/>
      <c r="H164" s="225">
        <v>45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121</v>
      </c>
      <c r="AU164" s="231" t="s">
        <v>79</v>
      </c>
      <c r="AV164" s="12" t="s">
        <v>79</v>
      </c>
      <c r="AW164" s="12" t="s">
        <v>33</v>
      </c>
      <c r="AX164" s="12" t="s">
        <v>77</v>
      </c>
      <c r="AY164" s="231" t="s">
        <v>110</v>
      </c>
    </row>
    <row r="165" s="1" customFormat="1" ht="22.5" customHeight="1">
      <c r="B165" s="37"/>
      <c r="C165" s="196" t="s">
        <v>8</v>
      </c>
      <c r="D165" s="196" t="s">
        <v>112</v>
      </c>
      <c r="E165" s="197" t="s">
        <v>217</v>
      </c>
      <c r="F165" s="198" t="s">
        <v>218</v>
      </c>
      <c r="G165" s="199" t="s">
        <v>207</v>
      </c>
      <c r="H165" s="200">
        <v>45</v>
      </c>
      <c r="I165" s="201"/>
      <c r="J165" s="202">
        <f>ROUND(I165*H165,2)</f>
        <v>0</v>
      </c>
      <c r="K165" s="198" t="s">
        <v>116</v>
      </c>
      <c r="L165" s="42"/>
      <c r="M165" s="203" t="s">
        <v>19</v>
      </c>
      <c r="N165" s="204" t="s">
        <v>43</v>
      </c>
      <c r="O165" s="78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AR165" s="16" t="s">
        <v>117</v>
      </c>
      <c r="AT165" s="16" t="s">
        <v>112</v>
      </c>
      <c r="AU165" s="16" t="s">
        <v>79</v>
      </c>
      <c r="AY165" s="16" t="s">
        <v>110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6" t="s">
        <v>77</v>
      </c>
      <c r="BK165" s="207">
        <f>ROUND(I165*H165,2)</f>
        <v>0</v>
      </c>
      <c r="BL165" s="16" t="s">
        <v>117</v>
      </c>
      <c r="BM165" s="16" t="s">
        <v>219</v>
      </c>
    </row>
    <row r="166" s="1" customFormat="1">
      <c r="B166" s="37"/>
      <c r="C166" s="38"/>
      <c r="D166" s="208" t="s">
        <v>119</v>
      </c>
      <c r="E166" s="38"/>
      <c r="F166" s="209" t="s">
        <v>220</v>
      </c>
      <c r="G166" s="38"/>
      <c r="H166" s="38"/>
      <c r="I166" s="123"/>
      <c r="J166" s="38"/>
      <c r="K166" s="38"/>
      <c r="L166" s="42"/>
      <c r="M166" s="210"/>
      <c r="N166" s="78"/>
      <c r="O166" s="78"/>
      <c r="P166" s="78"/>
      <c r="Q166" s="78"/>
      <c r="R166" s="78"/>
      <c r="S166" s="78"/>
      <c r="T166" s="79"/>
      <c r="AT166" s="16" t="s">
        <v>119</v>
      </c>
      <c r="AU166" s="16" t="s">
        <v>79</v>
      </c>
    </row>
    <row r="167" s="11" customFormat="1">
      <c r="B167" s="211"/>
      <c r="C167" s="212"/>
      <c r="D167" s="208" t="s">
        <v>121</v>
      </c>
      <c r="E167" s="213" t="s">
        <v>19</v>
      </c>
      <c r="F167" s="214" t="s">
        <v>221</v>
      </c>
      <c r="G167" s="212"/>
      <c r="H167" s="213" t="s">
        <v>19</v>
      </c>
      <c r="I167" s="215"/>
      <c r="J167" s="212"/>
      <c r="K167" s="212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121</v>
      </c>
      <c r="AU167" s="220" t="s">
        <v>79</v>
      </c>
      <c r="AV167" s="11" t="s">
        <v>77</v>
      </c>
      <c r="AW167" s="11" t="s">
        <v>33</v>
      </c>
      <c r="AX167" s="11" t="s">
        <v>72</v>
      </c>
      <c r="AY167" s="220" t="s">
        <v>110</v>
      </c>
    </row>
    <row r="168" s="12" customFormat="1">
      <c r="B168" s="221"/>
      <c r="C168" s="222"/>
      <c r="D168" s="208" t="s">
        <v>121</v>
      </c>
      <c r="E168" s="223" t="s">
        <v>19</v>
      </c>
      <c r="F168" s="224" t="s">
        <v>211</v>
      </c>
      <c r="G168" s="222"/>
      <c r="H168" s="225">
        <v>45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121</v>
      </c>
      <c r="AU168" s="231" t="s">
        <v>79</v>
      </c>
      <c r="AV168" s="12" t="s">
        <v>79</v>
      </c>
      <c r="AW168" s="12" t="s">
        <v>33</v>
      </c>
      <c r="AX168" s="12" t="s">
        <v>77</v>
      </c>
      <c r="AY168" s="231" t="s">
        <v>110</v>
      </c>
    </row>
    <row r="169" s="1" customFormat="1" ht="16.5" customHeight="1">
      <c r="B169" s="37"/>
      <c r="C169" s="196" t="s">
        <v>222</v>
      </c>
      <c r="D169" s="196" t="s">
        <v>112</v>
      </c>
      <c r="E169" s="197" t="s">
        <v>223</v>
      </c>
      <c r="F169" s="198" t="s">
        <v>224</v>
      </c>
      <c r="G169" s="199" t="s">
        <v>207</v>
      </c>
      <c r="H169" s="200">
        <v>45</v>
      </c>
      <c r="I169" s="201"/>
      <c r="J169" s="202">
        <f>ROUND(I169*H169,2)</f>
        <v>0</v>
      </c>
      <c r="K169" s="198" t="s">
        <v>116</v>
      </c>
      <c r="L169" s="42"/>
      <c r="M169" s="203" t="s">
        <v>19</v>
      </c>
      <c r="N169" s="204" t="s">
        <v>43</v>
      </c>
      <c r="O169" s="78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AR169" s="16" t="s">
        <v>117</v>
      </c>
      <c r="AT169" s="16" t="s">
        <v>112</v>
      </c>
      <c r="AU169" s="16" t="s">
        <v>79</v>
      </c>
      <c r="AY169" s="16" t="s">
        <v>110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77</v>
      </c>
      <c r="BK169" s="207">
        <f>ROUND(I169*H169,2)</f>
        <v>0</v>
      </c>
      <c r="BL169" s="16" t="s">
        <v>117</v>
      </c>
      <c r="BM169" s="16" t="s">
        <v>225</v>
      </c>
    </row>
    <row r="170" s="1" customFormat="1">
      <c r="B170" s="37"/>
      <c r="C170" s="38"/>
      <c r="D170" s="208" t="s">
        <v>119</v>
      </c>
      <c r="E170" s="38"/>
      <c r="F170" s="209" t="s">
        <v>226</v>
      </c>
      <c r="G170" s="38"/>
      <c r="H170" s="38"/>
      <c r="I170" s="123"/>
      <c r="J170" s="38"/>
      <c r="K170" s="38"/>
      <c r="L170" s="42"/>
      <c r="M170" s="210"/>
      <c r="N170" s="78"/>
      <c r="O170" s="78"/>
      <c r="P170" s="78"/>
      <c r="Q170" s="78"/>
      <c r="R170" s="78"/>
      <c r="S170" s="78"/>
      <c r="T170" s="79"/>
      <c r="AT170" s="16" t="s">
        <v>119</v>
      </c>
      <c r="AU170" s="16" t="s">
        <v>79</v>
      </c>
    </row>
    <row r="171" s="11" customFormat="1">
      <c r="B171" s="211"/>
      <c r="C171" s="212"/>
      <c r="D171" s="208" t="s">
        <v>121</v>
      </c>
      <c r="E171" s="213" t="s">
        <v>19</v>
      </c>
      <c r="F171" s="214" t="s">
        <v>221</v>
      </c>
      <c r="G171" s="212"/>
      <c r="H171" s="213" t="s">
        <v>19</v>
      </c>
      <c r="I171" s="215"/>
      <c r="J171" s="212"/>
      <c r="K171" s="212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121</v>
      </c>
      <c r="AU171" s="220" t="s">
        <v>79</v>
      </c>
      <c r="AV171" s="11" t="s">
        <v>77</v>
      </c>
      <c r="AW171" s="11" t="s">
        <v>33</v>
      </c>
      <c r="AX171" s="11" t="s">
        <v>72</v>
      </c>
      <c r="AY171" s="220" t="s">
        <v>110</v>
      </c>
    </row>
    <row r="172" s="12" customFormat="1">
      <c r="B172" s="221"/>
      <c r="C172" s="222"/>
      <c r="D172" s="208" t="s">
        <v>121</v>
      </c>
      <c r="E172" s="223" t="s">
        <v>19</v>
      </c>
      <c r="F172" s="224" t="s">
        <v>211</v>
      </c>
      <c r="G172" s="222"/>
      <c r="H172" s="225">
        <v>45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121</v>
      </c>
      <c r="AU172" s="231" t="s">
        <v>79</v>
      </c>
      <c r="AV172" s="12" t="s">
        <v>79</v>
      </c>
      <c r="AW172" s="12" t="s">
        <v>33</v>
      </c>
      <c r="AX172" s="12" t="s">
        <v>77</v>
      </c>
      <c r="AY172" s="231" t="s">
        <v>110</v>
      </c>
    </row>
    <row r="173" s="1" customFormat="1" ht="16.5" customHeight="1">
      <c r="B173" s="37"/>
      <c r="C173" s="196" t="s">
        <v>227</v>
      </c>
      <c r="D173" s="196" t="s">
        <v>112</v>
      </c>
      <c r="E173" s="197" t="s">
        <v>228</v>
      </c>
      <c r="F173" s="198" t="s">
        <v>229</v>
      </c>
      <c r="G173" s="199" t="s">
        <v>115</v>
      </c>
      <c r="H173" s="200">
        <v>10854</v>
      </c>
      <c r="I173" s="201"/>
      <c r="J173" s="202">
        <f>ROUND(I173*H173,2)</f>
        <v>0</v>
      </c>
      <c r="K173" s="198" t="s">
        <v>116</v>
      </c>
      <c r="L173" s="42"/>
      <c r="M173" s="203" t="s">
        <v>19</v>
      </c>
      <c r="N173" s="204" t="s">
        <v>43</v>
      </c>
      <c r="O173" s="78"/>
      <c r="P173" s="205">
        <f>O173*H173</f>
        <v>0</v>
      </c>
      <c r="Q173" s="205">
        <v>0</v>
      </c>
      <c r="R173" s="205">
        <f>Q173*H173</f>
        <v>0</v>
      </c>
      <c r="S173" s="205">
        <v>0.02</v>
      </c>
      <c r="T173" s="206">
        <f>S173*H173</f>
        <v>217.08000000000001</v>
      </c>
      <c r="AR173" s="16" t="s">
        <v>117</v>
      </c>
      <c r="AT173" s="16" t="s">
        <v>112</v>
      </c>
      <c r="AU173" s="16" t="s">
        <v>79</v>
      </c>
      <c r="AY173" s="16" t="s">
        <v>110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77</v>
      </c>
      <c r="BK173" s="207">
        <f>ROUND(I173*H173,2)</f>
        <v>0</v>
      </c>
      <c r="BL173" s="16" t="s">
        <v>117</v>
      </c>
      <c r="BM173" s="16" t="s">
        <v>230</v>
      </c>
    </row>
    <row r="174" s="1" customFormat="1">
      <c r="B174" s="37"/>
      <c r="C174" s="38"/>
      <c r="D174" s="208" t="s">
        <v>119</v>
      </c>
      <c r="E174" s="38"/>
      <c r="F174" s="209" t="s">
        <v>231</v>
      </c>
      <c r="G174" s="38"/>
      <c r="H174" s="38"/>
      <c r="I174" s="123"/>
      <c r="J174" s="38"/>
      <c r="K174" s="38"/>
      <c r="L174" s="42"/>
      <c r="M174" s="210"/>
      <c r="N174" s="78"/>
      <c r="O174" s="78"/>
      <c r="P174" s="78"/>
      <c r="Q174" s="78"/>
      <c r="R174" s="78"/>
      <c r="S174" s="78"/>
      <c r="T174" s="79"/>
      <c r="AT174" s="16" t="s">
        <v>119</v>
      </c>
      <c r="AU174" s="16" t="s">
        <v>79</v>
      </c>
    </row>
    <row r="175" s="12" customFormat="1">
      <c r="B175" s="221"/>
      <c r="C175" s="222"/>
      <c r="D175" s="208" t="s">
        <v>121</v>
      </c>
      <c r="E175" s="223" t="s">
        <v>19</v>
      </c>
      <c r="F175" s="224" t="s">
        <v>232</v>
      </c>
      <c r="G175" s="222"/>
      <c r="H175" s="225">
        <v>10854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121</v>
      </c>
      <c r="AU175" s="231" t="s">
        <v>79</v>
      </c>
      <c r="AV175" s="12" t="s">
        <v>79</v>
      </c>
      <c r="AW175" s="12" t="s">
        <v>33</v>
      </c>
      <c r="AX175" s="12" t="s">
        <v>77</v>
      </c>
      <c r="AY175" s="231" t="s">
        <v>110</v>
      </c>
    </row>
    <row r="176" s="1" customFormat="1" ht="22.5" customHeight="1">
      <c r="B176" s="37"/>
      <c r="C176" s="196" t="s">
        <v>233</v>
      </c>
      <c r="D176" s="196" t="s">
        <v>112</v>
      </c>
      <c r="E176" s="197" t="s">
        <v>234</v>
      </c>
      <c r="F176" s="198" t="s">
        <v>235</v>
      </c>
      <c r="G176" s="199" t="s">
        <v>115</v>
      </c>
      <c r="H176" s="200">
        <v>10854</v>
      </c>
      <c r="I176" s="201"/>
      <c r="J176" s="202">
        <f>ROUND(I176*H176,2)</f>
        <v>0</v>
      </c>
      <c r="K176" s="198" t="s">
        <v>116</v>
      </c>
      <c r="L176" s="42"/>
      <c r="M176" s="203" t="s">
        <v>19</v>
      </c>
      <c r="N176" s="204" t="s">
        <v>43</v>
      </c>
      <c r="O176" s="78"/>
      <c r="P176" s="205">
        <f>O176*H176</f>
        <v>0</v>
      </c>
      <c r="Q176" s="205">
        <v>0</v>
      </c>
      <c r="R176" s="205">
        <f>Q176*H176</f>
        <v>0</v>
      </c>
      <c r="S176" s="205">
        <v>0.02</v>
      </c>
      <c r="T176" s="206">
        <f>S176*H176</f>
        <v>217.08000000000001</v>
      </c>
      <c r="AR176" s="16" t="s">
        <v>117</v>
      </c>
      <c r="AT176" s="16" t="s">
        <v>112</v>
      </c>
      <c r="AU176" s="16" t="s">
        <v>79</v>
      </c>
      <c r="AY176" s="16" t="s">
        <v>110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77</v>
      </c>
      <c r="BK176" s="207">
        <f>ROUND(I176*H176,2)</f>
        <v>0</v>
      </c>
      <c r="BL176" s="16" t="s">
        <v>117</v>
      </c>
      <c r="BM176" s="16" t="s">
        <v>236</v>
      </c>
    </row>
    <row r="177" s="1" customFormat="1">
      <c r="B177" s="37"/>
      <c r="C177" s="38"/>
      <c r="D177" s="208" t="s">
        <v>119</v>
      </c>
      <c r="E177" s="38"/>
      <c r="F177" s="209" t="s">
        <v>231</v>
      </c>
      <c r="G177" s="38"/>
      <c r="H177" s="38"/>
      <c r="I177" s="123"/>
      <c r="J177" s="38"/>
      <c r="K177" s="38"/>
      <c r="L177" s="42"/>
      <c r="M177" s="210"/>
      <c r="N177" s="78"/>
      <c r="O177" s="78"/>
      <c r="P177" s="78"/>
      <c r="Q177" s="78"/>
      <c r="R177" s="78"/>
      <c r="S177" s="78"/>
      <c r="T177" s="79"/>
      <c r="AT177" s="16" t="s">
        <v>119</v>
      </c>
      <c r="AU177" s="16" t="s">
        <v>79</v>
      </c>
    </row>
    <row r="178" s="12" customFormat="1">
      <c r="B178" s="221"/>
      <c r="C178" s="222"/>
      <c r="D178" s="208" t="s">
        <v>121</v>
      </c>
      <c r="E178" s="223" t="s">
        <v>19</v>
      </c>
      <c r="F178" s="224" t="s">
        <v>232</v>
      </c>
      <c r="G178" s="222"/>
      <c r="H178" s="225">
        <v>10854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121</v>
      </c>
      <c r="AU178" s="231" t="s">
        <v>79</v>
      </c>
      <c r="AV178" s="12" t="s">
        <v>79</v>
      </c>
      <c r="AW178" s="12" t="s">
        <v>33</v>
      </c>
      <c r="AX178" s="12" t="s">
        <v>77</v>
      </c>
      <c r="AY178" s="231" t="s">
        <v>110</v>
      </c>
    </row>
    <row r="179" s="1" customFormat="1" ht="22.5" customHeight="1">
      <c r="B179" s="37"/>
      <c r="C179" s="196" t="s">
        <v>237</v>
      </c>
      <c r="D179" s="196" t="s">
        <v>112</v>
      </c>
      <c r="E179" s="197" t="s">
        <v>238</v>
      </c>
      <c r="F179" s="198" t="s">
        <v>239</v>
      </c>
      <c r="G179" s="199" t="s">
        <v>115</v>
      </c>
      <c r="H179" s="200">
        <v>2670</v>
      </c>
      <c r="I179" s="201"/>
      <c r="J179" s="202">
        <f>ROUND(I179*H179,2)</f>
        <v>0</v>
      </c>
      <c r="K179" s="198" t="s">
        <v>116</v>
      </c>
      <c r="L179" s="42"/>
      <c r="M179" s="203" t="s">
        <v>19</v>
      </c>
      <c r="N179" s="204" t="s">
        <v>43</v>
      </c>
      <c r="O179" s="78"/>
      <c r="P179" s="205">
        <f>O179*H179</f>
        <v>0</v>
      </c>
      <c r="Q179" s="205">
        <v>0</v>
      </c>
      <c r="R179" s="205">
        <f>Q179*H179</f>
        <v>0</v>
      </c>
      <c r="S179" s="205">
        <v>0.126</v>
      </c>
      <c r="T179" s="206">
        <f>S179*H179</f>
        <v>336.42000000000002</v>
      </c>
      <c r="AR179" s="16" t="s">
        <v>117</v>
      </c>
      <c r="AT179" s="16" t="s">
        <v>112</v>
      </c>
      <c r="AU179" s="16" t="s">
        <v>79</v>
      </c>
      <c r="AY179" s="16" t="s">
        <v>110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77</v>
      </c>
      <c r="BK179" s="207">
        <f>ROUND(I179*H179,2)</f>
        <v>0</v>
      </c>
      <c r="BL179" s="16" t="s">
        <v>117</v>
      </c>
      <c r="BM179" s="16" t="s">
        <v>240</v>
      </c>
    </row>
    <row r="180" s="1" customFormat="1">
      <c r="B180" s="37"/>
      <c r="C180" s="38"/>
      <c r="D180" s="208" t="s">
        <v>119</v>
      </c>
      <c r="E180" s="38"/>
      <c r="F180" s="209" t="s">
        <v>241</v>
      </c>
      <c r="G180" s="38"/>
      <c r="H180" s="38"/>
      <c r="I180" s="123"/>
      <c r="J180" s="38"/>
      <c r="K180" s="38"/>
      <c r="L180" s="42"/>
      <c r="M180" s="210"/>
      <c r="N180" s="78"/>
      <c r="O180" s="78"/>
      <c r="P180" s="78"/>
      <c r="Q180" s="78"/>
      <c r="R180" s="78"/>
      <c r="S180" s="78"/>
      <c r="T180" s="79"/>
      <c r="AT180" s="16" t="s">
        <v>119</v>
      </c>
      <c r="AU180" s="16" t="s">
        <v>79</v>
      </c>
    </row>
    <row r="181" s="11" customFormat="1">
      <c r="B181" s="211"/>
      <c r="C181" s="212"/>
      <c r="D181" s="208" t="s">
        <v>121</v>
      </c>
      <c r="E181" s="213" t="s">
        <v>19</v>
      </c>
      <c r="F181" s="214" t="s">
        <v>130</v>
      </c>
      <c r="G181" s="212"/>
      <c r="H181" s="213" t="s">
        <v>19</v>
      </c>
      <c r="I181" s="215"/>
      <c r="J181" s="212"/>
      <c r="K181" s="212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121</v>
      </c>
      <c r="AU181" s="220" t="s">
        <v>79</v>
      </c>
      <c r="AV181" s="11" t="s">
        <v>77</v>
      </c>
      <c r="AW181" s="11" t="s">
        <v>33</v>
      </c>
      <c r="AX181" s="11" t="s">
        <v>72</v>
      </c>
      <c r="AY181" s="220" t="s">
        <v>110</v>
      </c>
    </row>
    <row r="182" s="12" customFormat="1">
      <c r="B182" s="221"/>
      <c r="C182" s="222"/>
      <c r="D182" s="208" t="s">
        <v>121</v>
      </c>
      <c r="E182" s="223" t="s">
        <v>19</v>
      </c>
      <c r="F182" s="224" t="s">
        <v>131</v>
      </c>
      <c r="G182" s="222"/>
      <c r="H182" s="225">
        <v>2670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121</v>
      </c>
      <c r="AU182" s="231" t="s">
        <v>79</v>
      </c>
      <c r="AV182" s="12" t="s">
        <v>79</v>
      </c>
      <c r="AW182" s="12" t="s">
        <v>33</v>
      </c>
      <c r="AX182" s="12" t="s">
        <v>77</v>
      </c>
      <c r="AY182" s="231" t="s">
        <v>110</v>
      </c>
    </row>
    <row r="183" s="10" customFormat="1" ht="22.8" customHeight="1">
      <c r="B183" s="180"/>
      <c r="C183" s="181"/>
      <c r="D183" s="182" t="s">
        <v>71</v>
      </c>
      <c r="E183" s="194" t="s">
        <v>242</v>
      </c>
      <c r="F183" s="194" t="s">
        <v>243</v>
      </c>
      <c r="G183" s="181"/>
      <c r="H183" s="181"/>
      <c r="I183" s="184"/>
      <c r="J183" s="195">
        <f>BK183</f>
        <v>0</v>
      </c>
      <c r="K183" s="181"/>
      <c r="L183" s="186"/>
      <c r="M183" s="187"/>
      <c r="N183" s="188"/>
      <c r="O183" s="188"/>
      <c r="P183" s="189">
        <f>SUM(P184:P189)</f>
        <v>0</v>
      </c>
      <c r="Q183" s="188"/>
      <c r="R183" s="189">
        <f>SUM(R184:R189)</f>
        <v>0</v>
      </c>
      <c r="S183" s="188"/>
      <c r="T183" s="190">
        <f>SUM(T184:T189)</f>
        <v>0</v>
      </c>
      <c r="AR183" s="191" t="s">
        <v>77</v>
      </c>
      <c r="AT183" s="192" t="s">
        <v>71</v>
      </c>
      <c r="AU183" s="192" t="s">
        <v>77</v>
      </c>
      <c r="AY183" s="191" t="s">
        <v>110</v>
      </c>
      <c r="BK183" s="193">
        <f>SUM(BK184:BK189)</f>
        <v>0</v>
      </c>
    </row>
    <row r="184" s="1" customFormat="1" ht="16.5" customHeight="1">
      <c r="B184" s="37"/>
      <c r="C184" s="196" t="s">
        <v>244</v>
      </c>
      <c r="D184" s="196" t="s">
        <v>112</v>
      </c>
      <c r="E184" s="197" t="s">
        <v>245</v>
      </c>
      <c r="F184" s="198" t="s">
        <v>246</v>
      </c>
      <c r="G184" s="199" t="s">
        <v>247</v>
      </c>
      <c r="H184" s="200">
        <v>47.299999999999997</v>
      </c>
      <c r="I184" s="201"/>
      <c r="J184" s="202">
        <f>ROUND(I184*H184,2)</f>
        <v>0</v>
      </c>
      <c r="K184" s="198" t="s">
        <v>116</v>
      </c>
      <c r="L184" s="42"/>
      <c r="M184" s="203" t="s">
        <v>19</v>
      </c>
      <c r="N184" s="204" t="s">
        <v>43</v>
      </c>
      <c r="O184" s="78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AR184" s="16" t="s">
        <v>117</v>
      </c>
      <c r="AT184" s="16" t="s">
        <v>112</v>
      </c>
      <c r="AU184" s="16" t="s">
        <v>79</v>
      </c>
      <c r="AY184" s="16" t="s">
        <v>110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" t="s">
        <v>77</v>
      </c>
      <c r="BK184" s="207">
        <f>ROUND(I184*H184,2)</f>
        <v>0</v>
      </c>
      <c r="BL184" s="16" t="s">
        <v>117</v>
      </c>
      <c r="BM184" s="16" t="s">
        <v>248</v>
      </c>
    </row>
    <row r="185" s="1" customFormat="1">
      <c r="B185" s="37"/>
      <c r="C185" s="38"/>
      <c r="D185" s="208" t="s">
        <v>119</v>
      </c>
      <c r="E185" s="38"/>
      <c r="F185" s="209" t="s">
        <v>249</v>
      </c>
      <c r="G185" s="38"/>
      <c r="H185" s="38"/>
      <c r="I185" s="123"/>
      <c r="J185" s="38"/>
      <c r="K185" s="38"/>
      <c r="L185" s="42"/>
      <c r="M185" s="210"/>
      <c r="N185" s="78"/>
      <c r="O185" s="78"/>
      <c r="P185" s="78"/>
      <c r="Q185" s="78"/>
      <c r="R185" s="78"/>
      <c r="S185" s="78"/>
      <c r="T185" s="79"/>
      <c r="AT185" s="16" t="s">
        <v>119</v>
      </c>
      <c r="AU185" s="16" t="s">
        <v>79</v>
      </c>
    </row>
    <row r="186" s="12" customFormat="1">
      <c r="B186" s="221"/>
      <c r="C186" s="222"/>
      <c r="D186" s="208" t="s">
        <v>121</v>
      </c>
      <c r="E186" s="223" t="s">
        <v>19</v>
      </c>
      <c r="F186" s="224" t="s">
        <v>250</v>
      </c>
      <c r="G186" s="222"/>
      <c r="H186" s="225">
        <v>47.299999999999997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121</v>
      </c>
      <c r="AU186" s="231" t="s">
        <v>79</v>
      </c>
      <c r="AV186" s="12" t="s">
        <v>79</v>
      </c>
      <c r="AW186" s="12" t="s">
        <v>33</v>
      </c>
      <c r="AX186" s="12" t="s">
        <v>77</v>
      </c>
      <c r="AY186" s="231" t="s">
        <v>110</v>
      </c>
    </row>
    <row r="187" s="1" customFormat="1" ht="22.5" customHeight="1">
      <c r="B187" s="37"/>
      <c r="C187" s="196" t="s">
        <v>7</v>
      </c>
      <c r="D187" s="196" t="s">
        <v>112</v>
      </c>
      <c r="E187" s="197" t="s">
        <v>251</v>
      </c>
      <c r="F187" s="198" t="s">
        <v>252</v>
      </c>
      <c r="G187" s="199" t="s">
        <v>247</v>
      </c>
      <c r="H187" s="200">
        <v>780.45000000000005</v>
      </c>
      <c r="I187" s="201"/>
      <c r="J187" s="202">
        <f>ROUND(I187*H187,2)</f>
        <v>0</v>
      </c>
      <c r="K187" s="198" t="s">
        <v>116</v>
      </c>
      <c r="L187" s="42"/>
      <c r="M187" s="203" t="s">
        <v>19</v>
      </c>
      <c r="N187" s="204" t="s">
        <v>43</v>
      </c>
      <c r="O187" s="78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AR187" s="16" t="s">
        <v>117</v>
      </c>
      <c r="AT187" s="16" t="s">
        <v>112</v>
      </c>
      <c r="AU187" s="16" t="s">
        <v>79</v>
      </c>
      <c r="AY187" s="16" t="s">
        <v>110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6" t="s">
        <v>77</v>
      </c>
      <c r="BK187" s="207">
        <f>ROUND(I187*H187,2)</f>
        <v>0</v>
      </c>
      <c r="BL187" s="16" t="s">
        <v>117</v>
      </c>
      <c r="BM187" s="16" t="s">
        <v>253</v>
      </c>
    </row>
    <row r="188" s="1" customFormat="1">
      <c r="B188" s="37"/>
      <c r="C188" s="38"/>
      <c r="D188" s="208" t="s">
        <v>119</v>
      </c>
      <c r="E188" s="38"/>
      <c r="F188" s="209" t="s">
        <v>249</v>
      </c>
      <c r="G188" s="38"/>
      <c r="H188" s="38"/>
      <c r="I188" s="123"/>
      <c r="J188" s="38"/>
      <c r="K188" s="38"/>
      <c r="L188" s="42"/>
      <c r="M188" s="210"/>
      <c r="N188" s="78"/>
      <c r="O188" s="78"/>
      <c r="P188" s="78"/>
      <c r="Q188" s="78"/>
      <c r="R188" s="78"/>
      <c r="S188" s="78"/>
      <c r="T188" s="79"/>
      <c r="AT188" s="16" t="s">
        <v>119</v>
      </c>
      <c r="AU188" s="16" t="s">
        <v>79</v>
      </c>
    </row>
    <row r="189" s="12" customFormat="1">
      <c r="B189" s="221"/>
      <c r="C189" s="222"/>
      <c r="D189" s="208" t="s">
        <v>121</v>
      </c>
      <c r="E189" s="223" t="s">
        <v>19</v>
      </c>
      <c r="F189" s="224" t="s">
        <v>254</v>
      </c>
      <c r="G189" s="222"/>
      <c r="H189" s="225">
        <v>780.45000000000005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121</v>
      </c>
      <c r="AU189" s="231" t="s">
        <v>79</v>
      </c>
      <c r="AV189" s="12" t="s">
        <v>79</v>
      </c>
      <c r="AW189" s="12" t="s">
        <v>33</v>
      </c>
      <c r="AX189" s="12" t="s">
        <v>77</v>
      </c>
      <c r="AY189" s="231" t="s">
        <v>110</v>
      </c>
    </row>
    <row r="190" s="10" customFormat="1" ht="22.8" customHeight="1">
      <c r="B190" s="180"/>
      <c r="C190" s="181"/>
      <c r="D190" s="182" t="s">
        <v>71</v>
      </c>
      <c r="E190" s="194" t="s">
        <v>255</v>
      </c>
      <c r="F190" s="194" t="s">
        <v>256</v>
      </c>
      <c r="G190" s="181"/>
      <c r="H190" s="181"/>
      <c r="I190" s="184"/>
      <c r="J190" s="195">
        <f>BK190</f>
        <v>0</v>
      </c>
      <c r="K190" s="181"/>
      <c r="L190" s="186"/>
      <c r="M190" s="187"/>
      <c r="N190" s="188"/>
      <c r="O190" s="188"/>
      <c r="P190" s="189">
        <f>SUM(P191:P194)</f>
        <v>0</v>
      </c>
      <c r="Q190" s="188"/>
      <c r="R190" s="189">
        <f>SUM(R191:R194)</f>
        <v>0</v>
      </c>
      <c r="S190" s="188"/>
      <c r="T190" s="190">
        <f>SUM(T191:T194)</f>
        <v>0</v>
      </c>
      <c r="AR190" s="191" t="s">
        <v>77</v>
      </c>
      <c r="AT190" s="192" t="s">
        <v>71</v>
      </c>
      <c r="AU190" s="192" t="s">
        <v>77</v>
      </c>
      <c r="AY190" s="191" t="s">
        <v>110</v>
      </c>
      <c r="BK190" s="193">
        <f>SUM(BK191:BK194)</f>
        <v>0</v>
      </c>
    </row>
    <row r="191" s="1" customFormat="1" ht="22.5" customHeight="1">
      <c r="B191" s="37"/>
      <c r="C191" s="196" t="s">
        <v>257</v>
      </c>
      <c r="D191" s="196" t="s">
        <v>112</v>
      </c>
      <c r="E191" s="197" t="s">
        <v>258</v>
      </c>
      <c r="F191" s="198" t="s">
        <v>259</v>
      </c>
      <c r="G191" s="199" t="s">
        <v>247</v>
      </c>
      <c r="H191" s="200">
        <v>551.74099999999999</v>
      </c>
      <c r="I191" s="201"/>
      <c r="J191" s="202">
        <f>ROUND(I191*H191,2)</f>
        <v>0</v>
      </c>
      <c r="K191" s="198" t="s">
        <v>116</v>
      </c>
      <c r="L191" s="42"/>
      <c r="M191" s="203" t="s">
        <v>19</v>
      </c>
      <c r="N191" s="204" t="s">
        <v>43</v>
      </c>
      <c r="O191" s="78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6">
        <f>S191*H191</f>
        <v>0</v>
      </c>
      <c r="AR191" s="16" t="s">
        <v>117</v>
      </c>
      <c r="AT191" s="16" t="s">
        <v>112</v>
      </c>
      <c r="AU191" s="16" t="s">
        <v>79</v>
      </c>
      <c r="AY191" s="16" t="s">
        <v>110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6" t="s">
        <v>77</v>
      </c>
      <c r="BK191" s="207">
        <f>ROUND(I191*H191,2)</f>
        <v>0</v>
      </c>
      <c r="BL191" s="16" t="s">
        <v>117</v>
      </c>
      <c r="BM191" s="16" t="s">
        <v>260</v>
      </c>
    </row>
    <row r="192" s="1" customFormat="1">
      <c r="B192" s="37"/>
      <c r="C192" s="38"/>
      <c r="D192" s="208" t="s">
        <v>119</v>
      </c>
      <c r="E192" s="38"/>
      <c r="F192" s="209" t="s">
        <v>261</v>
      </c>
      <c r="G192" s="38"/>
      <c r="H192" s="38"/>
      <c r="I192" s="123"/>
      <c r="J192" s="38"/>
      <c r="K192" s="38"/>
      <c r="L192" s="42"/>
      <c r="M192" s="210"/>
      <c r="N192" s="78"/>
      <c r="O192" s="78"/>
      <c r="P192" s="78"/>
      <c r="Q192" s="78"/>
      <c r="R192" s="78"/>
      <c r="S192" s="78"/>
      <c r="T192" s="79"/>
      <c r="AT192" s="16" t="s">
        <v>119</v>
      </c>
      <c r="AU192" s="16" t="s">
        <v>79</v>
      </c>
    </row>
    <row r="193" s="1" customFormat="1" ht="22.5" customHeight="1">
      <c r="B193" s="37"/>
      <c r="C193" s="196" t="s">
        <v>262</v>
      </c>
      <c r="D193" s="196" t="s">
        <v>112</v>
      </c>
      <c r="E193" s="197" t="s">
        <v>263</v>
      </c>
      <c r="F193" s="198" t="s">
        <v>264</v>
      </c>
      <c r="G193" s="199" t="s">
        <v>247</v>
      </c>
      <c r="H193" s="200">
        <v>551.74099999999999</v>
      </c>
      <c r="I193" s="201"/>
      <c r="J193" s="202">
        <f>ROUND(I193*H193,2)</f>
        <v>0</v>
      </c>
      <c r="K193" s="198" t="s">
        <v>116</v>
      </c>
      <c r="L193" s="42"/>
      <c r="M193" s="203" t="s">
        <v>19</v>
      </c>
      <c r="N193" s="204" t="s">
        <v>43</v>
      </c>
      <c r="O193" s="78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AR193" s="16" t="s">
        <v>117</v>
      </c>
      <c r="AT193" s="16" t="s">
        <v>112</v>
      </c>
      <c r="AU193" s="16" t="s">
        <v>79</v>
      </c>
      <c r="AY193" s="16" t="s">
        <v>110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6" t="s">
        <v>77</v>
      </c>
      <c r="BK193" s="207">
        <f>ROUND(I193*H193,2)</f>
        <v>0</v>
      </c>
      <c r="BL193" s="16" t="s">
        <v>117</v>
      </c>
      <c r="BM193" s="16" t="s">
        <v>265</v>
      </c>
    </row>
    <row r="194" s="1" customFormat="1">
      <c r="B194" s="37"/>
      <c r="C194" s="38"/>
      <c r="D194" s="208" t="s">
        <v>119</v>
      </c>
      <c r="E194" s="38"/>
      <c r="F194" s="209" t="s">
        <v>261</v>
      </c>
      <c r="G194" s="38"/>
      <c r="H194" s="38"/>
      <c r="I194" s="123"/>
      <c r="J194" s="38"/>
      <c r="K194" s="38"/>
      <c r="L194" s="42"/>
      <c r="M194" s="210"/>
      <c r="N194" s="78"/>
      <c r="O194" s="78"/>
      <c r="P194" s="78"/>
      <c r="Q194" s="78"/>
      <c r="R194" s="78"/>
      <c r="S194" s="78"/>
      <c r="T194" s="79"/>
      <c r="AT194" s="16" t="s">
        <v>119</v>
      </c>
      <c r="AU194" s="16" t="s">
        <v>79</v>
      </c>
    </row>
    <row r="195" s="10" customFormat="1" ht="25.92" customHeight="1">
      <c r="B195" s="180"/>
      <c r="C195" s="181"/>
      <c r="D195" s="182" t="s">
        <v>71</v>
      </c>
      <c r="E195" s="183" t="s">
        <v>266</v>
      </c>
      <c r="F195" s="183" t="s">
        <v>267</v>
      </c>
      <c r="G195" s="181"/>
      <c r="H195" s="181"/>
      <c r="I195" s="184"/>
      <c r="J195" s="185">
        <f>BK195</f>
        <v>0</v>
      </c>
      <c r="K195" s="181"/>
      <c r="L195" s="186"/>
      <c r="M195" s="187"/>
      <c r="N195" s="188"/>
      <c r="O195" s="188"/>
      <c r="P195" s="189">
        <f>P196+P209+P212</f>
        <v>0</v>
      </c>
      <c r="Q195" s="188"/>
      <c r="R195" s="189">
        <f>R196+R209+R212</f>
        <v>0</v>
      </c>
      <c r="S195" s="188"/>
      <c r="T195" s="190">
        <f>T196+T209+T212</f>
        <v>0</v>
      </c>
      <c r="AR195" s="191" t="s">
        <v>124</v>
      </c>
      <c r="AT195" s="192" t="s">
        <v>71</v>
      </c>
      <c r="AU195" s="192" t="s">
        <v>72</v>
      </c>
      <c r="AY195" s="191" t="s">
        <v>110</v>
      </c>
      <c r="BK195" s="193">
        <f>BK196+BK209+BK212</f>
        <v>0</v>
      </c>
    </row>
    <row r="196" s="10" customFormat="1" ht="22.8" customHeight="1">
      <c r="B196" s="180"/>
      <c r="C196" s="181"/>
      <c r="D196" s="182" t="s">
        <v>71</v>
      </c>
      <c r="E196" s="194" t="s">
        <v>268</v>
      </c>
      <c r="F196" s="194" t="s">
        <v>269</v>
      </c>
      <c r="G196" s="181"/>
      <c r="H196" s="181"/>
      <c r="I196" s="184"/>
      <c r="J196" s="195">
        <f>BK196</f>
        <v>0</v>
      </c>
      <c r="K196" s="181"/>
      <c r="L196" s="186"/>
      <c r="M196" s="187"/>
      <c r="N196" s="188"/>
      <c r="O196" s="188"/>
      <c r="P196" s="189">
        <f>SUM(P197:P208)</f>
        <v>0</v>
      </c>
      <c r="Q196" s="188"/>
      <c r="R196" s="189">
        <f>SUM(R197:R208)</f>
        <v>0</v>
      </c>
      <c r="S196" s="188"/>
      <c r="T196" s="190">
        <f>SUM(T197:T208)</f>
        <v>0</v>
      </c>
      <c r="AR196" s="191" t="s">
        <v>124</v>
      </c>
      <c r="AT196" s="192" t="s">
        <v>71</v>
      </c>
      <c r="AU196" s="192" t="s">
        <v>77</v>
      </c>
      <c r="AY196" s="191" t="s">
        <v>110</v>
      </c>
      <c r="BK196" s="193">
        <f>SUM(BK197:BK208)</f>
        <v>0</v>
      </c>
    </row>
    <row r="197" s="1" customFormat="1" ht="16.5" customHeight="1">
      <c r="B197" s="37"/>
      <c r="C197" s="196" t="s">
        <v>270</v>
      </c>
      <c r="D197" s="196" t="s">
        <v>112</v>
      </c>
      <c r="E197" s="197" t="s">
        <v>271</v>
      </c>
      <c r="F197" s="198" t="s">
        <v>272</v>
      </c>
      <c r="G197" s="199" t="s">
        <v>158</v>
      </c>
      <c r="H197" s="200">
        <v>2</v>
      </c>
      <c r="I197" s="201"/>
      <c r="J197" s="202">
        <f>ROUND(I197*H197,2)</f>
        <v>0</v>
      </c>
      <c r="K197" s="198" t="s">
        <v>116</v>
      </c>
      <c r="L197" s="42"/>
      <c r="M197" s="203" t="s">
        <v>19</v>
      </c>
      <c r="N197" s="204" t="s">
        <v>43</v>
      </c>
      <c r="O197" s="78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AR197" s="16" t="s">
        <v>273</v>
      </c>
      <c r="AT197" s="16" t="s">
        <v>112</v>
      </c>
      <c r="AU197" s="16" t="s">
        <v>79</v>
      </c>
      <c r="AY197" s="16" t="s">
        <v>110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6" t="s">
        <v>77</v>
      </c>
      <c r="BK197" s="207">
        <f>ROUND(I197*H197,2)</f>
        <v>0</v>
      </c>
      <c r="BL197" s="16" t="s">
        <v>273</v>
      </c>
      <c r="BM197" s="16" t="s">
        <v>274</v>
      </c>
    </row>
    <row r="198" s="11" customFormat="1">
      <c r="B198" s="211"/>
      <c r="C198" s="212"/>
      <c r="D198" s="208" t="s">
        <v>121</v>
      </c>
      <c r="E198" s="213" t="s">
        <v>19</v>
      </c>
      <c r="F198" s="214" t="s">
        <v>275</v>
      </c>
      <c r="G198" s="212"/>
      <c r="H198" s="213" t="s">
        <v>19</v>
      </c>
      <c r="I198" s="215"/>
      <c r="J198" s="212"/>
      <c r="K198" s="212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121</v>
      </c>
      <c r="AU198" s="220" t="s">
        <v>79</v>
      </c>
      <c r="AV198" s="11" t="s">
        <v>77</v>
      </c>
      <c r="AW198" s="11" t="s">
        <v>33</v>
      </c>
      <c r="AX198" s="11" t="s">
        <v>72</v>
      </c>
      <c r="AY198" s="220" t="s">
        <v>110</v>
      </c>
    </row>
    <row r="199" s="12" customFormat="1">
      <c r="B199" s="221"/>
      <c r="C199" s="222"/>
      <c r="D199" s="208" t="s">
        <v>121</v>
      </c>
      <c r="E199" s="223" t="s">
        <v>19</v>
      </c>
      <c r="F199" s="224" t="s">
        <v>276</v>
      </c>
      <c r="G199" s="222"/>
      <c r="H199" s="225">
        <v>1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121</v>
      </c>
      <c r="AU199" s="231" t="s">
        <v>79</v>
      </c>
      <c r="AV199" s="12" t="s">
        <v>79</v>
      </c>
      <c r="AW199" s="12" t="s">
        <v>33</v>
      </c>
      <c r="AX199" s="12" t="s">
        <v>72</v>
      </c>
      <c r="AY199" s="231" t="s">
        <v>110</v>
      </c>
    </row>
    <row r="200" s="12" customFormat="1">
      <c r="B200" s="221"/>
      <c r="C200" s="222"/>
      <c r="D200" s="208" t="s">
        <v>121</v>
      </c>
      <c r="E200" s="223" t="s">
        <v>19</v>
      </c>
      <c r="F200" s="224" t="s">
        <v>277</v>
      </c>
      <c r="G200" s="222"/>
      <c r="H200" s="225">
        <v>1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121</v>
      </c>
      <c r="AU200" s="231" t="s">
        <v>79</v>
      </c>
      <c r="AV200" s="12" t="s">
        <v>79</v>
      </c>
      <c r="AW200" s="12" t="s">
        <v>33</v>
      </c>
      <c r="AX200" s="12" t="s">
        <v>72</v>
      </c>
      <c r="AY200" s="231" t="s">
        <v>110</v>
      </c>
    </row>
    <row r="201" s="13" customFormat="1">
      <c r="B201" s="232"/>
      <c r="C201" s="233"/>
      <c r="D201" s="208" t="s">
        <v>121</v>
      </c>
      <c r="E201" s="234" t="s">
        <v>19</v>
      </c>
      <c r="F201" s="235" t="s">
        <v>175</v>
      </c>
      <c r="G201" s="233"/>
      <c r="H201" s="236">
        <v>2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121</v>
      </c>
      <c r="AU201" s="242" t="s">
        <v>79</v>
      </c>
      <c r="AV201" s="13" t="s">
        <v>117</v>
      </c>
      <c r="AW201" s="13" t="s">
        <v>33</v>
      </c>
      <c r="AX201" s="13" t="s">
        <v>77</v>
      </c>
      <c r="AY201" s="242" t="s">
        <v>110</v>
      </c>
    </row>
    <row r="202" s="1" customFormat="1" ht="16.5" customHeight="1">
      <c r="B202" s="37"/>
      <c r="C202" s="196" t="s">
        <v>278</v>
      </c>
      <c r="D202" s="196" t="s">
        <v>112</v>
      </c>
      <c r="E202" s="197" t="s">
        <v>279</v>
      </c>
      <c r="F202" s="198" t="s">
        <v>280</v>
      </c>
      <c r="G202" s="199" t="s">
        <v>158</v>
      </c>
      <c r="H202" s="200">
        <v>5</v>
      </c>
      <c r="I202" s="201"/>
      <c r="J202" s="202">
        <f>ROUND(I202*H202,2)</f>
        <v>0</v>
      </c>
      <c r="K202" s="198" t="s">
        <v>116</v>
      </c>
      <c r="L202" s="42"/>
      <c r="M202" s="203" t="s">
        <v>19</v>
      </c>
      <c r="N202" s="204" t="s">
        <v>43</v>
      </c>
      <c r="O202" s="78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AR202" s="16" t="s">
        <v>273</v>
      </c>
      <c r="AT202" s="16" t="s">
        <v>112</v>
      </c>
      <c r="AU202" s="16" t="s">
        <v>79</v>
      </c>
      <c r="AY202" s="16" t="s">
        <v>110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6" t="s">
        <v>77</v>
      </c>
      <c r="BK202" s="207">
        <f>ROUND(I202*H202,2)</f>
        <v>0</v>
      </c>
      <c r="BL202" s="16" t="s">
        <v>273</v>
      </c>
      <c r="BM202" s="16" t="s">
        <v>281</v>
      </c>
    </row>
    <row r="203" s="12" customFormat="1">
      <c r="B203" s="221"/>
      <c r="C203" s="222"/>
      <c r="D203" s="208" t="s">
        <v>121</v>
      </c>
      <c r="E203" s="223" t="s">
        <v>19</v>
      </c>
      <c r="F203" s="224" t="s">
        <v>282</v>
      </c>
      <c r="G203" s="222"/>
      <c r="H203" s="225">
        <v>5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121</v>
      </c>
      <c r="AU203" s="231" t="s">
        <v>79</v>
      </c>
      <c r="AV203" s="12" t="s">
        <v>79</v>
      </c>
      <c r="AW203" s="12" t="s">
        <v>33</v>
      </c>
      <c r="AX203" s="12" t="s">
        <v>77</v>
      </c>
      <c r="AY203" s="231" t="s">
        <v>110</v>
      </c>
    </row>
    <row r="204" s="11" customFormat="1">
      <c r="B204" s="211"/>
      <c r="C204" s="212"/>
      <c r="D204" s="208" t="s">
        <v>121</v>
      </c>
      <c r="E204" s="213" t="s">
        <v>19</v>
      </c>
      <c r="F204" s="214" t="s">
        <v>283</v>
      </c>
      <c r="G204" s="212"/>
      <c r="H204" s="213" t="s">
        <v>19</v>
      </c>
      <c r="I204" s="215"/>
      <c r="J204" s="212"/>
      <c r="K204" s="212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121</v>
      </c>
      <c r="AU204" s="220" t="s">
        <v>79</v>
      </c>
      <c r="AV204" s="11" t="s">
        <v>77</v>
      </c>
      <c r="AW204" s="11" t="s">
        <v>33</v>
      </c>
      <c r="AX204" s="11" t="s">
        <v>72</v>
      </c>
      <c r="AY204" s="220" t="s">
        <v>110</v>
      </c>
    </row>
    <row r="205" s="1" customFormat="1" ht="16.5" customHeight="1">
      <c r="B205" s="37"/>
      <c r="C205" s="196" t="s">
        <v>284</v>
      </c>
      <c r="D205" s="196" t="s">
        <v>112</v>
      </c>
      <c r="E205" s="197" t="s">
        <v>285</v>
      </c>
      <c r="F205" s="198" t="s">
        <v>286</v>
      </c>
      <c r="G205" s="199" t="s">
        <v>158</v>
      </c>
      <c r="H205" s="200">
        <v>2</v>
      </c>
      <c r="I205" s="201"/>
      <c r="J205" s="202">
        <f>ROUND(I205*H205,2)</f>
        <v>0</v>
      </c>
      <c r="K205" s="198" t="s">
        <v>116</v>
      </c>
      <c r="L205" s="42"/>
      <c r="M205" s="203" t="s">
        <v>19</v>
      </c>
      <c r="N205" s="204" t="s">
        <v>43</v>
      </c>
      <c r="O205" s="78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AR205" s="16" t="s">
        <v>273</v>
      </c>
      <c r="AT205" s="16" t="s">
        <v>112</v>
      </c>
      <c r="AU205" s="16" t="s">
        <v>79</v>
      </c>
      <c r="AY205" s="16" t="s">
        <v>110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6" t="s">
        <v>77</v>
      </c>
      <c r="BK205" s="207">
        <f>ROUND(I205*H205,2)</f>
        <v>0</v>
      </c>
      <c r="BL205" s="16" t="s">
        <v>273</v>
      </c>
      <c r="BM205" s="16" t="s">
        <v>287</v>
      </c>
    </row>
    <row r="206" s="12" customFormat="1">
      <c r="B206" s="221"/>
      <c r="C206" s="222"/>
      <c r="D206" s="208" t="s">
        <v>121</v>
      </c>
      <c r="E206" s="223" t="s">
        <v>19</v>
      </c>
      <c r="F206" s="224" t="s">
        <v>276</v>
      </c>
      <c r="G206" s="222"/>
      <c r="H206" s="225">
        <v>1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121</v>
      </c>
      <c r="AU206" s="231" t="s">
        <v>79</v>
      </c>
      <c r="AV206" s="12" t="s">
        <v>79</v>
      </c>
      <c r="AW206" s="12" t="s">
        <v>33</v>
      </c>
      <c r="AX206" s="12" t="s">
        <v>72</v>
      </c>
      <c r="AY206" s="231" t="s">
        <v>110</v>
      </c>
    </row>
    <row r="207" s="12" customFormat="1">
      <c r="B207" s="221"/>
      <c r="C207" s="222"/>
      <c r="D207" s="208" t="s">
        <v>121</v>
      </c>
      <c r="E207" s="223" t="s">
        <v>19</v>
      </c>
      <c r="F207" s="224" t="s">
        <v>277</v>
      </c>
      <c r="G207" s="222"/>
      <c r="H207" s="225">
        <v>1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121</v>
      </c>
      <c r="AU207" s="231" t="s">
        <v>79</v>
      </c>
      <c r="AV207" s="12" t="s">
        <v>79</v>
      </c>
      <c r="AW207" s="12" t="s">
        <v>33</v>
      </c>
      <c r="AX207" s="12" t="s">
        <v>72</v>
      </c>
      <c r="AY207" s="231" t="s">
        <v>110</v>
      </c>
    </row>
    <row r="208" s="13" customFormat="1">
      <c r="B208" s="232"/>
      <c r="C208" s="233"/>
      <c r="D208" s="208" t="s">
        <v>121</v>
      </c>
      <c r="E208" s="234" t="s">
        <v>19</v>
      </c>
      <c r="F208" s="235" t="s">
        <v>175</v>
      </c>
      <c r="G208" s="233"/>
      <c r="H208" s="236">
        <v>2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121</v>
      </c>
      <c r="AU208" s="242" t="s">
        <v>79</v>
      </c>
      <c r="AV208" s="13" t="s">
        <v>117</v>
      </c>
      <c r="AW208" s="13" t="s">
        <v>33</v>
      </c>
      <c r="AX208" s="13" t="s">
        <v>77</v>
      </c>
      <c r="AY208" s="242" t="s">
        <v>110</v>
      </c>
    </row>
    <row r="209" s="10" customFormat="1" ht="22.8" customHeight="1">
      <c r="B209" s="180"/>
      <c r="C209" s="181"/>
      <c r="D209" s="182" t="s">
        <v>71</v>
      </c>
      <c r="E209" s="194" t="s">
        <v>288</v>
      </c>
      <c r="F209" s="194" t="s">
        <v>289</v>
      </c>
      <c r="G209" s="181"/>
      <c r="H209" s="181"/>
      <c r="I209" s="184"/>
      <c r="J209" s="195">
        <f>BK209</f>
        <v>0</v>
      </c>
      <c r="K209" s="181"/>
      <c r="L209" s="186"/>
      <c r="M209" s="187"/>
      <c r="N209" s="188"/>
      <c r="O209" s="188"/>
      <c r="P209" s="189">
        <f>SUM(P210:P211)</f>
        <v>0</v>
      </c>
      <c r="Q209" s="188"/>
      <c r="R209" s="189">
        <f>SUM(R210:R211)</f>
        <v>0</v>
      </c>
      <c r="S209" s="188"/>
      <c r="T209" s="190">
        <f>SUM(T210:T211)</f>
        <v>0</v>
      </c>
      <c r="AR209" s="191" t="s">
        <v>124</v>
      </c>
      <c r="AT209" s="192" t="s">
        <v>71</v>
      </c>
      <c r="AU209" s="192" t="s">
        <v>77</v>
      </c>
      <c r="AY209" s="191" t="s">
        <v>110</v>
      </c>
      <c r="BK209" s="193">
        <f>SUM(BK210:BK211)</f>
        <v>0</v>
      </c>
    </row>
    <row r="210" s="1" customFormat="1" ht="16.5" customHeight="1">
      <c r="B210" s="37"/>
      <c r="C210" s="196" t="s">
        <v>290</v>
      </c>
      <c r="D210" s="196" t="s">
        <v>112</v>
      </c>
      <c r="E210" s="197" t="s">
        <v>291</v>
      </c>
      <c r="F210" s="198" t="s">
        <v>292</v>
      </c>
      <c r="G210" s="199" t="s">
        <v>293</v>
      </c>
      <c r="H210" s="200">
        <v>1</v>
      </c>
      <c r="I210" s="201"/>
      <c r="J210" s="202">
        <f>ROUND(I210*H210,2)</f>
        <v>0</v>
      </c>
      <c r="K210" s="198" t="s">
        <v>116</v>
      </c>
      <c r="L210" s="42"/>
      <c r="M210" s="203" t="s">
        <v>19</v>
      </c>
      <c r="N210" s="204" t="s">
        <v>43</v>
      </c>
      <c r="O210" s="78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AR210" s="16" t="s">
        <v>273</v>
      </c>
      <c r="AT210" s="16" t="s">
        <v>112</v>
      </c>
      <c r="AU210" s="16" t="s">
        <v>79</v>
      </c>
      <c r="AY210" s="16" t="s">
        <v>110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16" t="s">
        <v>77</v>
      </c>
      <c r="BK210" s="207">
        <f>ROUND(I210*H210,2)</f>
        <v>0</v>
      </c>
      <c r="BL210" s="16" t="s">
        <v>273</v>
      </c>
      <c r="BM210" s="16" t="s">
        <v>294</v>
      </c>
    </row>
    <row r="211" s="12" customFormat="1">
      <c r="B211" s="221"/>
      <c r="C211" s="222"/>
      <c r="D211" s="208" t="s">
        <v>121</v>
      </c>
      <c r="E211" s="223" t="s">
        <v>19</v>
      </c>
      <c r="F211" s="224" t="s">
        <v>295</v>
      </c>
      <c r="G211" s="222"/>
      <c r="H211" s="225">
        <v>1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121</v>
      </c>
      <c r="AU211" s="231" t="s">
        <v>79</v>
      </c>
      <c r="AV211" s="12" t="s">
        <v>79</v>
      </c>
      <c r="AW211" s="12" t="s">
        <v>33</v>
      </c>
      <c r="AX211" s="12" t="s">
        <v>77</v>
      </c>
      <c r="AY211" s="231" t="s">
        <v>110</v>
      </c>
    </row>
    <row r="212" s="10" customFormat="1" ht="22.8" customHeight="1">
      <c r="B212" s="180"/>
      <c r="C212" s="181"/>
      <c r="D212" s="182" t="s">
        <v>71</v>
      </c>
      <c r="E212" s="194" t="s">
        <v>296</v>
      </c>
      <c r="F212" s="194" t="s">
        <v>297</v>
      </c>
      <c r="G212" s="181"/>
      <c r="H212" s="181"/>
      <c r="I212" s="184"/>
      <c r="J212" s="195">
        <f>BK212</f>
        <v>0</v>
      </c>
      <c r="K212" s="181"/>
      <c r="L212" s="186"/>
      <c r="M212" s="187"/>
      <c r="N212" s="188"/>
      <c r="O212" s="188"/>
      <c r="P212" s="189">
        <f>SUM(P213:P216)</f>
        <v>0</v>
      </c>
      <c r="Q212" s="188"/>
      <c r="R212" s="189">
        <f>SUM(R213:R216)</f>
        <v>0</v>
      </c>
      <c r="S212" s="188"/>
      <c r="T212" s="190">
        <f>SUM(T213:T216)</f>
        <v>0</v>
      </c>
      <c r="AR212" s="191" t="s">
        <v>124</v>
      </c>
      <c r="AT212" s="192" t="s">
        <v>71</v>
      </c>
      <c r="AU212" s="192" t="s">
        <v>77</v>
      </c>
      <c r="AY212" s="191" t="s">
        <v>110</v>
      </c>
      <c r="BK212" s="193">
        <f>SUM(BK213:BK216)</f>
        <v>0</v>
      </c>
    </row>
    <row r="213" s="1" customFormat="1" ht="16.5" customHeight="1">
      <c r="B213" s="37"/>
      <c r="C213" s="196" t="s">
        <v>298</v>
      </c>
      <c r="D213" s="196" t="s">
        <v>112</v>
      </c>
      <c r="E213" s="197" t="s">
        <v>299</v>
      </c>
      <c r="F213" s="198" t="s">
        <v>300</v>
      </c>
      <c r="G213" s="199" t="s">
        <v>293</v>
      </c>
      <c r="H213" s="200">
        <v>1</v>
      </c>
      <c r="I213" s="201"/>
      <c r="J213" s="202">
        <f>ROUND(I213*H213,2)</f>
        <v>0</v>
      </c>
      <c r="K213" s="198" t="s">
        <v>116</v>
      </c>
      <c r="L213" s="42"/>
      <c r="M213" s="203" t="s">
        <v>19</v>
      </c>
      <c r="N213" s="204" t="s">
        <v>43</v>
      </c>
      <c r="O213" s="78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AR213" s="16" t="s">
        <v>273</v>
      </c>
      <c r="AT213" s="16" t="s">
        <v>112</v>
      </c>
      <c r="AU213" s="16" t="s">
        <v>79</v>
      </c>
      <c r="AY213" s="16" t="s">
        <v>110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6" t="s">
        <v>77</v>
      </c>
      <c r="BK213" s="207">
        <f>ROUND(I213*H213,2)</f>
        <v>0</v>
      </c>
      <c r="BL213" s="16" t="s">
        <v>273</v>
      </c>
      <c r="BM213" s="16" t="s">
        <v>301</v>
      </c>
    </row>
    <row r="214" s="12" customFormat="1">
      <c r="B214" s="221"/>
      <c r="C214" s="222"/>
      <c r="D214" s="208" t="s">
        <v>121</v>
      </c>
      <c r="E214" s="223" t="s">
        <v>19</v>
      </c>
      <c r="F214" s="224" t="s">
        <v>302</v>
      </c>
      <c r="G214" s="222"/>
      <c r="H214" s="225">
        <v>1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121</v>
      </c>
      <c r="AU214" s="231" t="s">
        <v>79</v>
      </c>
      <c r="AV214" s="12" t="s">
        <v>79</v>
      </c>
      <c r="AW214" s="12" t="s">
        <v>33</v>
      </c>
      <c r="AX214" s="12" t="s">
        <v>77</v>
      </c>
      <c r="AY214" s="231" t="s">
        <v>110</v>
      </c>
    </row>
    <row r="215" s="1" customFormat="1" ht="16.5" customHeight="1">
      <c r="B215" s="37"/>
      <c r="C215" s="196" t="s">
        <v>303</v>
      </c>
      <c r="D215" s="196" t="s">
        <v>112</v>
      </c>
      <c r="E215" s="197" t="s">
        <v>304</v>
      </c>
      <c r="F215" s="198" t="s">
        <v>305</v>
      </c>
      <c r="G215" s="199" t="s">
        <v>293</v>
      </c>
      <c r="H215" s="200">
        <v>1</v>
      </c>
      <c r="I215" s="201"/>
      <c r="J215" s="202">
        <f>ROUND(I215*H215,2)</f>
        <v>0</v>
      </c>
      <c r="K215" s="198" t="s">
        <v>116</v>
      </c>
      <c r="L215" s="42"/>
      <c r="M215" s="203" t="s">
        <v>19</v>
      </c>
      <c r="N215" s="204" t="s">
        <v>43</v>
      </c>
      <c r="O215" s="78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AR215" s="16" t="s">
        <v>273</v>
      </c>
      <c r="AT215" s="16" t="s">
        <v>112</v>
      </c>
      <c r="AU215" s="16" t="s">
        <v>79</v>
      </c>
      <c r="AY215" s="16" t="s">
        <v>110</v>
      </c>
      <c r="BE215" s="207">
        <f>IF(N215="základní",J215,0)</f>
        <v>0</v>
      </c>
      <c r="BF215" s="207">
        <f>IF(N215="snížená",J215,0)</f>
        <v>0</v>
      </c>
      <c r="BG215" s="207">
        <f>IF(N215="zákl. přenesená",J215,0)</f>
        <v>0</v>
      </c>
      <c r="BH215" s="207">
        <f>IF(N215="sníž. přenesená",J215,0)</f>
        <v>0</v>
      </c>
      <c r="BI215" s="207">
        <f>IF(N215="nulová",J215,0)</f>
        <v>0</v>
      </c>
      <c r="BJ215" s="16" t="s">
        <v>77</v>
      </c>
      <c r="BK215" s="207">
        <f>ROUND(I215*H215,2)</f>
        <v>0</v>
      </c>
      <c r="BL215" s="16" t="s">
        <v>273</v>
      </c>
      <c r="BM215" s="16" t="s">
        <v>306</v>
      </c>
    </row>
    <row r="216" s="12" customFormat="1">
      <c r="B216" s="221"/>
      <c r="C216" s="222"/>
      <c r="D216" s="208" t="s">
        <v>121</v>
      </c>
      <c r="E216" s="223" t="s">
        <v>19</v>
      </c>
      <c r="F216" s="224" t="s">
        <v>307</v>
      </c>
      <c r="G216" s="222"/>
      <c r="H216" s="225">
        <v>1</v>
      </c>
      <c r="I216" s="226"/>
      <c r="J216" s="222"/>
      <c r="K216" s="222"/>
      <c r="L216" s="227"/>
      <c r="M216" s="243"/>
      <c r="N216" s="244"/>
      <c r="O216" s="244"/>
      <c r="P216" s="244"/>
      <c r="Q216" s="244"/>
      <c r="R216" s="244"/>
      <c r="S216" s="244"/>
      <c r="T216" s="245"/>
      <c r="AT216" s="231" t="s">
        <v>121</v>
      </c>
      <c r="AU216" s="231" t="s">
        <v>79</v>
      </c>
      <c r="AV216" s="12" t="s">
        <v>79</v>
      </c>
      <c r="AW216" s="12" t="s">
        <v>33</v>
      </c>
      <c r="AX216" s="12" t="s">
        <v>77</v>
      </c>
      <c r="AY216" s="231" t="s">
        <v>110</v>
      </c>
    </row>
    <row r="217" s="1" customFormat="1" ht="6.96" customHeight="1">
      <c r="B217" s="56"/>
      <c r="C217" s="57"/>
      <c r="D217" s="57"/>
      <c r="E217" s="57"/>
      <c r="F217" s="57"/>
      <c r="G217" s="57"/>
      <c r="H217" s="57"/>
      <c r="I217" s="147"/>
      <c r="J217" s="57"/>
      <c r="K217" s="57"/>
      <c r="L217" s="42"/>
    </row>
  </sheetData>
  <sheetProtection sheet="1" autoFilter="0" formatColumns="0" formatRows="0" objects="1" scenarios="1" spinCount="100000" saltValue="I205aA2RA4m6SvE16oELmpnt9JffV//GfVzMid4EUD8bpuG3jsGnqOoP+DpKLhvVg+Kgoish3ugi98KQrFs/HQ==" hashValue="DqCbfMFzKxC/59MciySeALVC0nDZ+Fjkl8AMlelSP+LrO2x8TrHbjG00HSJy9VikvS3B6Q4RdQSLm/AXyFo9xw==" algorithmName="SHA-512" password="CC35"/>
  <autoFilter ref="C82:K216"/>
  <mergeCells count="6">
    <mergeCell ref="E7:H7"/>
    <mergeCell ref="E16:H16"/>
    <mergeCell ref="E25:H25"/>
    <mergeCell ref="E46:H46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6" customWidth="1"/>
    <col min="2" max="2" width="1.664063" style="246" customWidth="1"/>
    <col min="3" max="4" width="5" style="246" customWidth="1"/>
    <col min="5" max="5" width="11.67" style="246" customWidth="1"/>
    <col min="6" max="6" width="9.17" style="246" customWidth="1"/>
    <col min="7" max="7" width="5" style="246" customWidth="1"/>
    <col min="8" max="8" width="77.83" style="246" customWidth="1"/>
    <col min="9" max="10" width="20" style="246" customWidth="1"/>
    <col min="11" max="11" width="1.664063" style="246" customWidth="1"/>
  </cols>
  <sheetData>
    <row r="1" ht="37.5" customHeight="1"/>
    <row r="2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4" customFormat="1" ht="45" customHeight="1">
      <c r="B3" s="250"/>
      <c r="C3" s="251" t="s">
        <v>308</v>
      </c>
      <c r="D3" s="251"/>
      <c r="E3" s="251"/>
      <c r="F3" s="251"/>
      <c r="G3" s="251"/>
      <c r="H3" s="251"/>
      <c r="I3" s="251"/>
      <c r="J3" s="251"/>
      <c r="K3" s="252"/>
    </row>
    <row r="4" ht="25.5" customHeight="1">
      <c r="B4" s="253"/>
      <c r="C4" s="254" t="s">
        <v>309</v>
      </c>
      <c r="D4" s="254"/>
      <c r="E4" s="254"/>
      <c r="F4" s="254"/>
      <c r="G4" s="254"/>
      <c r="H4" s="254"/>
      <c r="I4" s="254"/>
      <c r="J4" s="254"/>
      <c r="K4" s="255"/>
    </row>
    <row r="5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ht="15" customHeight="1">
      <c r="B6" s="253"/>
      <c r="C6" s="257" t="s">
        <v>310</v>
      </c>
      <c r="D6" s="257"/>
      <c r="E6" s="257"/>
      <c r="F6" s="257"/>
      <c r="G6" s="257"/>
      <c r="H6" s="257"/>
      <c r="I6" s="257"/>
      <c r="J6" s="257"/>
      <c r="K6" s="255"/>
    </row>
    <row r="7" ht="15" customHeight="1">
      <c r="B7" s="258"/>
      <c r="C7" s="257" t="s">
        <v>311</v>
      </c>
      <c r="D7" s="257"/>
      <c r="E7" s="257"/>
      <c r="F7" s="257"/>
      <c r="G7" s="257"/>
      <c r="H7" s="257"/>
      <c r="I7" s="257"/>
      <c r="J7" s="257"/>
      <c r="K7" s="255"/>
    </row>
    <row r="8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ht="15" customHeight="1">
      <c r="B9" s="258"/>
      <c r="C9" s="257" t="s">
        <v>312</v>
      </c>
      <c r="D9" s="257"/>
      <c r="E9" s="257"/>
      <c r="F9" s="257"/>
      <c r="G9" s="257"/>
      <c r="H9" s="257"/>
      <c r="I9" s="257"/>
      <c r="J9" s="257"/>
      <c r="K9" s="255"/>
    </row>
    <row r="10" ht="15" customHeight="1">
      <c r="B10" s="258"/>
      <c r="C10" s="257"/>
      <c r="D10" s="257" t="s">
        <v>313</v>
      </c>
      <c r="E10" s="257"/>
      <c r="F10" s="257"/>
      <c r="G10" s="257"/>
      <c r="H10" s="257"/>
      <c r="I10" s="257"/>
      <c r="J10" s="257"/>
      <c r="K10" s="255"/>
    </row>
    <row r="11" ht="15" customHeight="1">
      <c r="B11" s="258"/>
      <c r="C11" s="259"/>
      <c r="D11" s="257" t="s">
        <v>314</v>
      </c>
      <c r="E11" s="257"/>
      <c r="F11" s="257"/>
      <c r="G11" s="257"/>
      <c r="H11" s="257"/>
      <c r="I11" s="257"/>
      <c r="J11" s="257"/>
      <c r="K11" s="255"/>
    </row>
    <row r="12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ht="15" customHeight="1">
      <c r="B13" s="258"/>
      <c r="C13" s="259"/>
      <c r="D13" s="260" t="s">
        <v>315</v>
      </c>
      <c r="E13" s="257"/>
      <c r="F13" s="257"/>
      <c r="G13" s="257"/>
      <c r="H13" s="257"/>
      <c r="I13" s="257"/>
      <c r="J13" s="257"/>
      <c r="K13" s="255"/>
    </row>
    <row r="14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ht="15" customHeight="1">
      <c r="B15" s="258"/>
      <c r="C15" s="259"/>
      <c r="D15" s="257" t="s">
        <v>316</v>
      </c>
      <c r="E15" s="257"/>
      <c r="F15" s="257"/>
      <c r="G15" s="257"/>
      <c r="H15" s="257"/>
      <c r="I15" s="257"/>
      <c r="J15" s="257"/>
      <c r="K15" s="255"/>
    </row>
    <row r="16" ht="15" customHeight="1">
      <c r="B16" s="258"/>
      <c r="C16" s="259"/>
      <c r="D16" s="257" t="s">
        <v>317</v>
      </c>
      <c r="E16" s="257"/>
      <c r="F16" s="257"/>
      <c r="G16" s="257"/>
      <c r="H16" s="257"/>
      <c r="I16" s="257"/>
      <c r="J16" s="257"/>
      <c r="K16" s="255"/>
    </row>
    <row r="17" ht="15" customHeight="1">
      <c r="B17" s="258"/>
      <c r="C17" s="259"/>
      <c r="D17" s="257" t="s">
        <v>318</v>
      </c>
      <c r="E17" s="257"/>
      <c r="F17" s="257"/>
      <c r="G17" s="257"/>
      <c r="H17" s="257"/>
      <c r="I17" s="257"/>
      <c r="J17" s="257"/>
      <c r="K17" s="255"/>
    </row>
    <row r="18" ht="15" customHeight="1">
      <c r="B18" s="258"/>
      <c r="C18" s="259"/>
      <c r="D18" s="259"/>
      <c r="E18" s="261" t="s">
        <v>76</v>
      </c>
      <c r="F18" s="257" t="s">
        <v>319</v>
      </c>
      <c r="G18" s="257"/>
      <c r="H18" s="257"/>
      <c r="I18" s="257"/>
      <c r="J18" s="257"/>
      <c r="K18" s="255"/>
    </row>
    <row r="19" ht="15" customHeight="1">
      <c r="B19" s="258"/>
      <c r="C19" s="259"/>
      <c r="D19" s="259"/>
      <c r="E19" s="261" t="s">
        <v>320</v>
      </c>
      <c r="F19" s="257" t="s">
        <v>321</v>
      </c>
      <c r="G19" s="257"/>
      <c r="H19" s="257"/>
      <c r="I19" s="257"/>
      <c r="J19" s="257"/>
      <c r="K19" s="255"/>
    </row>
    <row r="20" ht="15" customHeight="1">
      <c r="B20" s="258"/>
      <c r="C20" s="259"/>
      <c r="D20" s="259"/>
      <c r="E20" s="261" t="s">
        <v>322</v>
      </c>
      <c r="F20" s="257" t="s">
        <v>323</v>
      </c>
      <c r="G20" s="257"/>
      <c r="H20" s="257"/>
      <c r="I20" s="257"/>
      <c r="J20" s="257"/>
      <c r="K20" s="255"/>
    </row>
    <row r="21" ht="15" customHeight="1">
      <c r="B21" s="258"/>
      <c r="C21" s="259"/>
      <c r="D21" s="259"/>
      <c r="E21" s="261" t="s">
        <v>324</v>
      </c>
      <c r="F21" s="257" t="s">
        <v>325</v>
      </c>
      <c r="G21" s="257"/>
      <c r="H21" s="257"/>
      <c r="I21" s="257"/>
      <c r="J21" s="257"/>
      <c r="K21" s="255"/>
    </row>
    <row r="22" ht="15" customHeight="1">
      <c r="B22" s="258"/>
      <c r="C22" s="259"/>
      <c r="D22" s="259"/>
      <c r="E22" s="261" t="s">
        <v>326</v>
      </c>
      <c r="F22" s="257" t="s">
        <v>327</v>
      </c>
      <c r="G22" s="257"/>
      <c r="H22" s="257"/>
      <c r="I22" s="257"/>
      <c r="J22" s="257"/>
      <c r="K22" s="255"/>
    </row>
    <row r="23" ht="15" customHeight="1">
      <c r="B23" s="258"/>
      <c r="C23" s="259"/>
      <c r="D23" s="259"/>
      <c r="E23" s="261" t="s">
        <v>328</v>
      </c>
      <c r="F23" s="257" t="s">
        <v>329</v>
      </c>
      <c r="G23" s="257"/>
      <c r="H23" s="257"/>
      <c r="I23" s="257"/>
      <c r="J23" s="257"/>
      <c r="K23" s="255"/>
    </row>
    <row r="24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ht="15" customHeight="1">
      <c r="B25" s="258"/>
      <c r="C25" s="257" t="s">
        <v>330</v>
      </c>
      <c r="D25" s="257"/>
      <c r="E25" s="257"/>
      <c r="F25" s="257"/>
      <c r="G25" s="257"/>
      <c r="H25" s="257"/>
      <c r="I25" s="257"/>
      <c r="J25" s="257"/>
      <c r="K25" s="255"/>
    </row>
    <row r="26" ht="15" customHeight="1">
      <c r="B26" s="258"/>
      <c r="C26" s="257" t="s">
        <v>331</v>
      </c>
      <c r="D26" s="257"/>
      <c r="E26" s="257"/>
      <c r="F26" s="257"/>
      <c r="G26" s="257"/>
      <c r="H26" s="257"/>
      <c r="I26" s="257"/>
      <c r="J26" s="257"/>
      <c r="K26" s="255"/>
    </row>
    <row r="27" ht="15" customHeight="1">
      <c r="B27" s="258"/>
      <c r="C27" s="257"/>
      <c r="D27" s="257" t="s">
        <v>332</v>
      </c>
      <c r="E27" s="257"/>
      <c r="F27" s="257"/>
      <c r="G27" s="257"/>
      <c r="H27" s="257"/>
      <c r="I27" s="257"/>
      <c r="J27" s="257"/>
      <c r="K27" s="255"/>
    </row>
    <row r="28" ht="15" customHeight="1">
      <c r="B28" s="258"/>
      <c r="C28" s="259"/>
      <c r="D28" s="257" t="s">
        <v>333</v>
      </c>
      <c r="E28" s="257"/>
      <c r="F28" s="257"/>
      <c r="G28" s="257"/>
      <c r="H28" s="257"/>
      <c r="I28" s="257"/>
      <c r="J28" s="257"/>
      <c r="K28" s="255"/>
    </row>
    <row r="29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ht="15" customHeight="1">
      <c r="B30" s="258"/>
      <c r="C30" s="259"/>
      <c r="D30" s="257" t="s">
        <v>334</v>
      </c>
      <c r="E30" s="257"/>
      <c r="F30" s="257"/>
      <c r="G30" s="257"/>
      <c r="H30" s="257"/>
      <c r="I30" s="257"/>
      <c r="J30" s="257"/>
      <c r="K30" s="255"/>
    </row>
    <row r="31" ht="15" customHeight="1">
      <c r="B31" s="258"/>
      <c r="C31" s="259"/>
      <c r="D31" s="257" t="s">
        <v>335</v>
      </c>
      <c r="E31" s="257"/>
      <c r="F31" s="257"/>
      <c r="G31" s="257"/>
      <c r="H31" s="257"/>
      <c r="I31" s="257"/>
      <c r="J31" s="257"/>
      <c r="K31" s="255"/>
    </row>
    <row r="32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ht="15" customHeight="1">
      <c r="B33" s="258"/>
      <c r="C33" s="259"/>
      <c r="D33" s="257" t="s">
        <v>336</v>
      </c>
      <c r="E33" s="257"/>
      <c r="F33" s="257"/>
      <c r="G33" s="257"/>
      <c r="H33" s="257"/>
      <c r="I33" s="257"/>
      <c r="J33" s="257"/>
      <c r="K33" s="255"/>
    </row>
    <row r="34" ht="15" customHeight="1">
      <c r="B34" s="258"/>
      <c r="C34" s="259"/>
      <c r="D34" s="257" t="s">
        <v>337</v>
      </c>
      <c r="E34" s="257"/>
      <c r="F34" s="257"/>
      <c r="G34" s="257"/>
      <c r="H34" s="257"/>
      <c r="I34" s="257"/>
      <c r="J34" s="257"/>
      <c r="K34" s="255"/>
    </row>
    <row r="35" ht="15" customHeight="1">
      <c r="B35" s="258"/>
      <c r="C35" s="259"/>
      <c r="D35" s="257" t="s">
        <v>338</v>
      </c>
      <c r="E35" s="257"/>
      <c r="F35" s="257"/>
      <c r="G35" s="257"/>
      <c r="H35" s="257"/>
      <c r="I35" s="257"/>
      <c r="J35" s="257"/>
      <c r="K35" s="255"/>
    </row>
    <row r="36" ht="15" customHeight="1">
      <c r="B36" s="258"/>
      <c r="C36" s="259"/>
      <c r="D36" s="257"/>
      <c r="E36" s="260" t="s">
        <v>96</v>
      </c>
      <c r="F36" s="257"/>
      <c r="G36" s="257" t="s">
        <v>339</v>
      </c>
      <c r="H36" s="257"/>
      <c r="I36" s="257"/>
      <c r="J36" s="257"/>
      <c r="K36" s="255"/>
    </row>
    <row r="37" ht="30.75" customHeight="1">
      <c r="B37" s="258"/>
      <c r="C37" s="259"/>
      <c r="D37" s="257"/>
      <c r="E37" s="260" t="s">
        <v>340</v>
      </c>
      <c r="F37" s="257"/>
      <c r="G37" s="257" t="s">
        <v>341</v>
      </c>
      <c r="H37" s="257"/>
      <c r="I37" s="257"/>
      <c r="J37" s="257"/>
      <c r="K37" s="255"/>
    </row>
    <row r="38" ht="15" customHeight="1">
      <c r="B38" s="258"/>
      <c r="C38" s="259"/>
      <c r="D38" s="257"/>
      <c r="E38" s="260" t="s">
        <v>53</v>
      </c>
      <c r="F38" s="257"/>
      <c r="G38" s="257" t="s">
        <v>342</v>
      </c>
      <c r="H38" s="257"/>
      <c r="I38" s="257"/>
      <c r="J38" s="257"/>
      <c r="K38" s="255"/>
    </row>
    <row r="39" ht="15" customHeight="1">
      <c r="B39" s="258"/>
      <c r="C39" s="259"/>
      <c r="D39" s="257"/>
      <c r="E39" s="260" t="s">
        <v>54</v>
      </c>
      <c r="F39" s="257"/>
      <c r="G39" s="257" t="s">
        <v>343</v>
      </c>
      <c r="H39" s="257"/>
      <c r="I39" s="257"/>
      <c r="J39" s="257"/>
      <c r="K39" s="255"/>
    </row>
    <row r="40" ht="15" customHeight="1">
      <c r="B40" s="258"/>
      <c r="C40" s="259"/>
      <c r="D40" s="257"/>
      <c r="E40" s="260" t="s">
        <v>97</v>
      </c>
      <c r="F40" s="257"/>
      <c r="G40" s="257" t="s">
        <v>344</v>
      </c>
      <c r="H40" s="257"/>
      <c r="I40" s="257"/>
      <c r="J40" s="257"/>
      <c r="K40" s="255"/>
    </row>
    <row r="41" ht="15" customHeight="1">
      <c r="B41" s="258"/>
      <c r="C41" s="259"/>
      <c r="D41" s="257"/>
      <c r="E41" s="260" t="s">
        <v>98</v>
      </c>
      <c r="F41" s="257"/>
      <c r="G41" s="257" t="s">
        <v>345</v>
      </c>
      <c r="H41" s="257"/>
      <c r="I41" s="257"/>
      <c r="J41" s="257"/>
      <c r="K41" s="255"/>
    </row>
    <row r="42" ht="15" customHeight="1">
      <c r="B42" s="258"/>
      <c r="C42" s="259"/>
      <c r="D42" s="257"/>
      <c r="E42" s="260" t="s">
        <v>346</v>
      </c>
      <c r="F42" s="257"/>
      <c r="G42" s="257" t="s">
        <v>347</v>
      </c>
      <c r="H42" s="257"/>
      <c r="I42" s="257"/>
      <c r="J42" s="257"/>
      <c r="K42" s="255"/>
    </row>
    <row r="43" ht="15" customHeight="1">
      <c r="B43" s="258"/>
      <c r="C43" s="259"/>
      <c r="D43" s="257"/>
      <c r="E43" s="260"/>
      <c r="F43" s="257"/>
      <c r="G43" s="257" t="s">
        <v>348</v>
      </c>
      <c r="H43" s="257"/>
      <c r="I43" s="257"/>
      <c r="J43" s="257"/>
      <c r="K43" s="255"/>
    </row>
    <row r="44" ht="15" customHeight="1">
      <c r="B44" s="258"/>
      <c r="C44" s="259"/>
      <c r="D44" s="257"/>
      <c r="E44" s="260" t="s">
        <v>349</v>
      </c>
      <c r="F44" s="257"/>
      <c r="G44" s="257" t="s">
        <v>350</v>
      </c>
      <c r="H44" s="257"/>
      <c r="I44" s="257"/>
      <c r="J44" s="257"/>
      <c r="K44" s="255"/>
    </row>
    <row r="45" ht="15" customHeight="1">
      <c r="B45" s="258"/>
      <c r="C45" s="259"/>
      <c r="D45" s="257"/>
      <c r="E45" s="260" t="s">
        <v>100</v>
      </c>
      <c r="F45" s="257"/>
      <c r="G45" s="257" t="s">
        <v>351</v>
      </c>
      <c r="H45" s="257"/>
      <c r="I45" s="257"/>
      <c r="J45" s="257"/>
      <c r="K45" s="255"/>
    </row>
    <row r="46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ht="15" customHeight="1">
      <c r="B47" s="258"/>
      <c r="C47" s="259"/>
      <c r="D47" s="257" t="s">
        <v>352</v>
      </c>
      <c r="E47" s="257"/>
      <c r="F47" s="257"/>
      <c r="G47" s="257"/>
      <c r="H47" s="257"/>
      <c r="I47" s="257"/>
      <c r="J47" s="257"/>
      <c r="K47" s="255"/>
    </row>
    <row r="48" ht="15" customHeight="1">
      <c r="B48" s="258"/>
      <c r="C48" s="259"/>
      <c r="D48" s="259"/>
      <c r="E48" s="257" t="s">
        <v>353</v>
      </c>
      <c r="F48" s="257"/>
      <c r="G48" s="257"/>
      <c r="H48" s="257"/>
      <c r="I48" s="257"/>
      <c r="J48" s="257"/>
      <c r="K48" s="255"/>
    </row>
    <row r="49" ht="15" customHeight="1">
      <c r="B49" s="258"/>
      <c r="C49" s="259"/>
      <c r="D49" s="259"/>
      <c r="E49" s="257" t="s">
        <v>354</v>
      </c>
      <c r="F49" s="257"/>
      <c r="G49" s="257"/>
      <c r="H49" s="257"/>
      <c r="I49" s="257"/>
      <c r="J49" s="257"/>
      <c r="K49" s="255"/>
    </row>
    <row r="50" ht="15" customHeight="1">
      <c r="B50" s="258"/>
      <c r="C50" s="259"/>
      <c r="D50" s="259"/>
      <c r="E50" s="257" t="s">
        <v>355</v>
      </c>
      <c r="F50" s="257"/>
      <c r="G50" s="257"/>
      <c r="H50" s="257"/>
      <c r="I50" s="257"/>
      <c r="J50" s="257"/>
      <c r="K50" s="255"/>
    </row>
    <row r="51" ht="15" customHeight="1">
      <c r="B51" s="258"/>
      <c r="C51" s="259"/>
      <c r="D51" s="257" t="s">
        <v>356</v>
      </c>
      <c r="E51" s="257"/>
      <c r="F51" s="257"/>
      <c r="G51" s="257"/>
      <c r="H51" s="257"/>
      <c r="I51" s="257"/>
      <c r="J51" s="257"/>
      <c r="K51" s="255"/>
    </row>
    <row r="52" ht="25.5" customHeight="1">
      <c r="B52" s="253"/>
      <c r="C52" s="254" t="s">
        <v>357</v>
      </c>
      <c r="D52" s="254"/>
      <c r="E52" s="254"/>
      <c r="F52" s="254"/>
      <c r="G52" s="254"/>
      <c r="H52" s="254"/>
      <c r="I52" s="254"/>
      <c r="J52" s="254"/>
      <c r="K52" s="255"/>
    </row>
    <row r="53" ht="5.25" customHeight="1">
      <c r="B53" s="253"/>
      <c r="C53" s="256"/>
      <c r="D53" s="256"/>
      <c r="E53" s="256"/>
      <c r="F53" s="256"/>
      <c r="G53" s="256"/>
      <c r="H53" s="256"/>
      <c r="I53" s="256"/>
      <c r="J53" s="256"/>
      <c r="K53" s="255"/>
    </row>
    <row r="54" ht="15" customHeight="1">
      <c r="B54" s="253"/>
      <c r="C54" s="257" t="s">
        <v>358</v>
      </c>
      <c r="D54" s="257"/>
      <c r="E54" s="257"/>
      <c r="F54" s="257"/>
      <c r="G54" s="257"/>
      <c r="H54" s="257"/>
      <c r="I54" s="257"/>
      <c r="J54" s="257"/>
      <c r="K54" s="255"/>
    </row>
    <row r="55" ht="15" customHeight="1">
      <c r="B55" s="253"/>
      <c r="C55" s="257" t="s">
        <v>359</v>
      </c>
      <c r="D55" s="257"/>
      <c r="E55" s="257"/>
      <c r="F55" s="257"/>
      <c r="G55" s="257"/>
      <c r="H55" s="257"/>
      <c r="I55" s="257"/>
      <c r="J55" s="257"/>
      <c r="K55" s="255"/>
    </row>
    <row r="56" ht="12.75" customHeight="1">
      <c r="B56" s="253"/>
      <c r="C56" s="257"/>
      <c r="D56" s="257"/>
      <c r="E56" s="257"/>
      <c r="F56" s="257"/>
      <c r="G56" s="257"/>
      <c r="H56" s="257"/>
      <c r="I56" s="257"/>
      <c r="J56" s="257"/>
      <c r="K56" s="255"/>
    </row>
    <row r="57" ht="15" customHeight="1">
      <c r="B57" s="253"/>
      <c r="C57" s="257" t="s">
        <v>360</v>
      </c>
      <c r="D57" s="257"/>
      <c r="E57" s="257"/>
      <c r="F57" s="257"/>
      <c r="G57" s="257"/>
      <c r="H57" s="257"/>
      <c r="I57" s="257"/>
      <c r="J57" s="257"/>
      <c r="K57" s="255"/>
    </row>
    <row r="58" ht="15" customHeight="1">
      <c r="B58" s="253"/>
      <c r="C58" s="259"/>
      <c r="D58" s="257" t="s">
        <v>361</v>
      </c>
      <c r="E58" s="257"/>
      <c r="F58" s="257"/>
      <c r="G58" s="257"/>
      <c r="H58" s="257"/>
      <c r="I58" s="257"/>
      <c r="J58" s="257"/>
      <c r="K58" s="255"/>
    </row>
    <row r="59" ht="15" customHeight="1">
      <c r="B59" s="253"/>
      <c r="C59" s="259"/>
      <c r="D59" s="257" t="s">
        <v>362</v>
      </c>
      <c r="E59" s="257"/>
      <c r="F59" s="257"/>
      <c r="G59" s="257"/>
      <c r="H59" s="257"/>
      <c r="I59" s="257"/>
      <c r="J59" s="257"/>
      <c r="K59" s="255"/>
    </row>
    <row r="60" ht="15" customHeight="1">
      <c r="B60" s="253"/>
      <c r="C60" s="259"/>
      <c r="D60" s="257" t="s">
        <v>363</v>
      </c>
      <c r="E60" s="257"/>
      <c r="F60" s="257"/>
      <c r="G60" s="257"/>
      <c r="H60" s="257"/>
      <c r="I60" s="257"/>
      <c r="J60" s="257"/>
      <c r="K60" s="255"/>
    </row>
    <row r="61" ht="15" customHeight="1">
      <c r="B61" s="253"/>
      <c r="C61" s="259"/>
      <c r="D61" s="257" t="s">
        <v>364</v>
      </c>
      <c r="E61" s="257"/>
      <c r="F61" s="257"/>
      <c r="G61" s="257"/>
      <c r="H61" s="257"/>
      <c r="I61" s="257"/>
      <c r="J61" s="257"/>
      <c r="K61" s="255"/>
    </row>
    <row r="62" ht="15" customHeight="1">
      <c r="B62" s="253"/>
      <c r="C62" s="259"/>
      <c r="D62" s="262" t="s">
        <v>365</v>
      </c>
      <c r="E62" s="262"/>
      <c r="F62" s="262"/>
      <c r="G62" s="262"/>
      <c r="H62" s="262"/>
      <c r="I62" s="262"/>
      <c r="J62" s="262"/>
      <c r="K62" s="255"/>
    </row>
    <row r="63" ht="15" customHeight="1">
      <c r="B63" s="253"/>
      <c r="C63" s="259"/>
      <c r="D63" s="257" t="s">
        <v>366</v>
      </c>
      <c r="E63" s="257"/>
      <c r="F63" s="257"/>
      <c r="G63" s="257"/>
      <c r="H63" s="257"/>
      <c r="I63" s="257"/>
      <c r="J63" s="257"/>
      <c r="K63" s="255"/>
    </row>
    <row r="64" ht="12.75" customHeight="1">
      <c r="B64" s="253"/>
      <c r="C64" s="259"/>
      <c r="D64" s="259"/>
      <c r="E64" s="263"/>
      <c r="F64" s="259"/>
      <c r="G64" s="259"/>
      <c r="H64" s="259"/>
      <c r="I64" s="259"/>
      <c r="J64" s="259"/>
      <c r="K64" s="255"/>
    </row>
    <row r="65" ht="15" customHeight="1">
      <c r="B65" s="253"/>
      <c r="C65" s="259"/>
      <c r="D65" s="257" t="s">
        <v>367</v>
      </c>
      <c r="E65" s="257"/>
      <c r="F65" s="257"/>
      <c r="G65" s="257"/>
      <c r="H65" s="257"/>
      <c r="I65" s="257"/>
      <c r="J65" s="257"/>
      <c r="K65" s="255"/>
    </row>
    <row r="66" ht="15" customHeight="1">
      <c r="B66" s="253"/>
      <c r="C66" s="259"/>
      <c r="D66" s="262" t="s">
        <v>368</v>
      </c>
      <c r="E66" s="262"/>
      <c r="F66" s="262"/>
      <c r="G66" s="262"/>
      <c r="H66" s="262"/>
      <c r="I66" s="262"/>
      <c r="J66" s="262"/>
      <c r="K66" s="255"/>
    </row>
    <row r="67" ht="15" customHeight="1">
      <c r="B67" s="253"/>
      <c r="C67" s="259"/>
      <c r="D67" s="257" t="s">
        <v>369</v>
      </c>
      <c r="E67" s="257"/>
      <c r="F67" s="257"/>
      <c r="G67" s="257"/>
      <c r="H67" s="257"/>
      <c r="I67" s="257"/>
      <c r="J67" s="257"/>
      <c r="K67" s="255"/>
    </row>
    <row r="68" ht="15" customHeight="1">
      <c r="B68" s="253"/>
      <c r="C68" s="259"/>
      <c r="D68" s="257" t="s">
        <v>370</v>
      </c>
      <c r="E68" s="257"/>
      <c r="F68" s="257"/>
      <c r="G68" s="257"/>
      <c r="H68" s="257"/>
      <c r="I68" s="257"/>
      <c r="J68" s="257"/>
      <c r="K68" s="255"/>
    </row>
    <row r="69" ht="15" customHeight="1">
      <c r="B69" s="253"/>
      <c r="C69" s="259"/>
      <c r="D69" s="257" t="s">
        <v>371</v>
      </c>
      <c r="E69" s="257"/>
      <c r="F69" s="257"/>
      <c r="G69" s="257"/>
      <c r="H69" s="257"/>
      <c r="I69" s="257"/>
      <c r="J69" s="257"/>
      <c r="K69" s="255"/>
    </row>
    <row r="70" ht="15" customHeight="1">
      <c r="B70" s="253"/>
      <c r="C70" s="259"/>
      <c r="D70" s="257" t="s">
        <v>372</v>
      </c>
      <c r="E70" s="257"/>
      <c r="F70" s="257"/>
      <c r="G70" s="257"/>
      <c r="H70" s="257"/>
      <c r="I70" s="257"/>
      <c r="J70" s="257"/>
      <c r="K70" s="255"/>
    </row>
    <row r="7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ht="45" customHeight="1">
      <c r="B75" s="272"/>
      <c r="C75" s="273" t="s">
        <v>373</v>
      </c>
      <c r="D75" s="273"/>
      <c r="E75" s="273"/>
      <c r="F75" s="273"/>
      <c r="G75" s="273"/>
      <c r="H75" s="273"/>
      <c r="I75" s="273"/>
      <c r="J75" s="273"/>
      <c r="K75" s="274"/>
    </row>
    <row r="76" ht="17.25" customHeight="1">
      <c r="B76" s="272"/>
      <c r="C76" s="275" t="s">
        <v>374</v>
      </c>
      <c r="D76" s="275"/>
      <c r="E76" s="275"/>
      <c r="F76" s="275" t="s">
        <v>375</v>
      </c>
      <c r="G76" s="276"/>
      <c r="H76" s="275" t="s">
        <v>54</v>
      </c>
      <c r="I76" s="275" t="s">
        <v>57</v>
      </c>
      <c r="J76" s="275" t="s">
        <v>376</v>
      </c>
      <c r="K76" s="274"/>
    </row>
    <row r="77" ht="17.25" customHeight="1">
      <c r="B77" s="272"/>
      <c r="C77" s="277" t="s">
        <v>377</v>
      </c>
      <c r="D77" s="277"/>
      <c r="E77" s="277"/>
      <c r="F77" s="278" t="s">
        <v>378</v>
      </c>
      <c r="G77" s="279"/>
      <c r="H77" s="277"/>
      <c r="I77" s="277"/>
      <c r="J77" s="277" t="s">
        <v>379</v>
      </c>
      <c r="K77" s="274"/>
    </row>
    <row r="78" ht="5.25" customHeight="1">
      <c r="B78" s="272"/>
      <c r="C78" s="280"/>
      <c r="D78" s="280"/>
      <c r="E78" s="280"/>
      <c r="F78" s="280"/>
      <c r="G78" s="281"/>
      <c r="H78" s="280"/>
      <c r="I78" s="280"/>
      <c r="J78" s="280"/>
      <c r="K78" s="274"/>
    </row>
    <row r="79" ht="15" customHeight="1">
      <c r="B79" s="272"/>
      <c r="C79" s="260" t="s">
        <v>53</v>
      </c>
      <c r="D79" s="280"/>
      <c r="E79" s="280"/>
      <c r="F79" s="282" t="s">
        <v>380</v>
      </c>
      <c r="G79" s="281"/>
      <c r="H79" s="260" t="s">
        <v>381</v>
      </c>
      <c r="I79" s="260" t="s">
        <v>382</v>
      </c>
      <c r="J79" s="260">
        <v>20</v>
      </c>
      <c r="K79" s="274"/>
    </row>
    <row r="80" ht="15" customHeight="1">
      <c r="B80" s="272"/>
      <c r="C80" s="260" t="s">
        <v>383</v>
      </c>
      <c r="D80" s="260"/>
      <c r="E80" s="260"/>
      <c r="F80" s="282" t="s">
        <v>380</v>
      </c>
      <c r="G80" s="281"/>
      <c r="H80" s="260" t="s">
        <v>384</v>
      </c>
      <c r="I80" s="260" t="s">
        <v>382</v>
      </c>
      <c r="J80" s="260">
        <v>120</v>
      </c>
      <c r="K80" s="274"/>
    </row>
    <row r="81" ht="15" customHeight="1">
      <c r="B81" s="283"/>
      <c r="C81" s="260" t="s">
        <v>385</v>
      </c>
      <c r="D81" s="260"/>
      <c r="E81" s="260"/>
      <c r="F81" s="282" t="s">
        <v>386</v>
      </c>
      <c r="G81" s="281"/>
      <c r="H81" s="260" t="s">
        <v>387</v>
      </c>
      <c r="I81" s="260" t="s">
        <v>382</v>
      </c>
      <c r="J81" s="260">
        <v>50</v>
      </c>
      <c r="K81" s="274"/>
    </row>
    <row r="82" ht="15" customHeight="1">
      <c r="B82" s="283"/>
      <c r="C82" s="260" t="s">
        <v>388</v>
      </c>
      <c r="D82" s="260"/>
      <c r="E82" s="260"/>
      <c r="F82" s="282" t="s">
        <v>380</v>
      </c>
      <c r="G82" s="281"/>
      <c r="H82" s="260" t="s">
        <v>389</v>
      </c>
      <c r="I82" s="260" t="s">
        <v>390</v>
      </c>
      <c r="J82" s="260"/>
      <c r="K82" s="274"/>
    </row>
    <row r="83" ht="15" customHeight="1">
      <c r="B83" s="283"/>
      <c r="C83" s="284" t="s">
        <v>391</v>
      </c>
      <c r="D83" s="284"/>
      <c r="E83" s="284"/>
      <c r="F83" s="285" t="s">
        <v>386</v>
      </c>
      <c r="G83" s="284"/>
      <c r="H83" s="284" t="s">
        <v>392</v>
      </c>
      <c r="I83" s="284" t="s">
        <v>382</v>
      </c>
      <c r="J83" s="284">
        <v>15</v>
      </c>
      <c r="K83" s="274"/>
    </row>
    <row r="84" ht="15" customHeight="1">
      <c r="B84" s="283"/>
      <c r="C84" s="284" t="s">
        <v>393</v>
      </c>
      <c r="D84" s="284"/>
      <c r="E84" s="284"/>
      <c r="F84" s="285" t="s">
        <v>386</v>
      </c>
      <c r="G84" s="284"/>
      <c r="H84" s="284" t="s">
        <v>394</v>
      </c>
      <c r="I84" s="284" t="s">
        <v>382</v>
      </c>
      <c r="J84" s="284">
        <v>15</v>
      </c>
      <c r="K84" s="274"/>
    </row>
    <row r="85" ht="15" customHeight="1">
      <c r="B85" s="283"/>
      <c r="C85" s="284" t="s">
        <v>395</v>
      </c>
      <c r="D85" s="284"/>
      <c r="E85" s="284"/>
      <c r="F85" s="285" t="s">
        <v>386</v>
      </c>
      <c r="G85" s="284"/>
      <c r="H85" s="284" t="s">
        <v>396</v>
      </c>
      <c r="I85" s="284" t="s">
        <v>382</v>
      </c>
      <c r="J85" s="284">
        <v>20</v>
      </c>
      <c r="K85" s="274"/>
    </row>
    <row r="86" ht="15" customHeight="1">
      <c r="B86" s="283"/>
      <c r="C86" s="284" t="s">
        <v>397</v>
      </c>
      <c r="D86" s="284"/>
      <c r="E86" s="284"/>
      <c r="F86" s="285" t="s">
        <v>386</v>
      </c>
      <c r="G86" s="284"/>
      <c r="H86" s="284" t="s">
        <v>398</v>
      </c>
      <c r="I86" s="284" t="s">
        <v>382</v>
      </c>
      <c r="J86" s="284">
        <v>20</v>
      </c>
      <c r="K86" s="274"/>
    </row>
    <row r="87" ht="15" customHeight="1">
      <c r="B87" s="283"/>
      <c r="C87" s="260" t="s">
        <v>399</v>
      </c>
      <c r="D87" s="260"/>
      <c r="E87" s="260"/>
      <c r="F87" s="282" t="s">
        <v>386</v>
      </c>
      <c r="G87" s="281"/>
      <c r="H87" s="260" t="s">
        <v>400</v>
      </c>
      <c r="I87" s="260" t="s">
        <v>382</v>
      </c>
      <c r="J87" s="260">
        <v>50</v>
      </c>
      <c r="K87" s="274"/>
    </row>
    <row r="88" ht="15" customHeight="1">
      <c r="B88" s="283"/>
      <c r="C88" s="260" t="s">
        <v>401</v>
      </c>
      <c r="D88" s="260"/>
      <c r="E88" s="260"/>
      <c r="F88" s="282" t="s">
        <v>386</v>
      </c>
      <c r="G88" s="281"/>
      <c r="H88" s="260" t="s">
        <v>402</v>
      </c>
      <c r="I88" s="260" t="s">
        <v>382</v>
      </c>
      <c r="J88" s="260">
        <v>20</v>
      </c>
      <c r="K88" s="274"/>
    </row>
    <row r="89" ht="15" customHeight="1">
      <c r="B89" s="283"/>
      <c r="C89" s="260" t="s">
        <v>403</v>
      </c>
      <c r="D89" s="260"/>
      <c r="E89" s="260"/>
      <c r="F89" s="282" t="s">
        <v>386</v>
      </c>
      <c r="G89" s="281"/>
      <c r="H89" s="260" t="s">
        <v>404</v>
      </c>
      <c r="I89" s="260" t="s">
        <v>382</v>
      </c>
      <c r="J89" s="260">
        <v>20</v>
      </c>
      <c r="K89" s="274"/>
    </row>
    <row r="90" ht="15" customHeight="1">
      <c r="B90" s="283"/>
      <c r="C90" s="260" t="s">
        <v>405</v>
      </c>
      <c r="D90" s="260"/>
      <c r="E90" s="260"/>
      <c r="F90" s="282" t="s">
        <v>386</v>
      </c>
      <c r="G90" s="281"/>
      <c r="H90" s="260" t="s">
        <v>406</v>
      </c>
      <c r="I90" s="260" t="s">
        <v>382</v>
      </c>
      <c r="J90" s="260">
        <v>50</v>
      </c>
      <c r="K90" s="274"/>
    </row>
    <row r="91" ht="15" customHeight="1">
      <c r="B91" s="283"/>
      <c r="C91" s="260" t="s">
        <v>407</v>
      </c>
      <c r="D91" s="260"/>
      <c r="E91" s="260"/>
      <c r="F91" s="282" t="s">
        <v>386</v>
      </c>
      <c r="G91" s="281"/>
      <c r="H91" s="260" t="s">
        <v>407</v>
      </c>
      <c r="I91" s="260" t="s">
        <v>382</v>
      </c>
      <c r="J91" s="260">
        <v>50</v>
      </c>
      <c r="K91" s="274"/>
    </row>
    <row r="92" ht="15" customHeight="1">
      <c r="B92" s="283"/>
      <c r="C92" s="260" t="s">
        <v>408</v>
      </c>
      <c r="D92" s="260"/>
      <c r="E92" s="260"/>
      <c r="F92" s="282" t="s">
        <v>386</v>
      </c>
      <c r="G92" s="281"/>
      <c r="H92" s="260" t="s">
        <v>409</v>
      </c>
      <c r="I92" s="260" t="s">
        <v>382</v>
      </c>
      <c r="J92" s="260">
        <v>255</v>
      </c>
      <c r="K92" s="274"/>
    </row>
    <row r="93" ht="15" customHeight="1">
      <c r="B93" s="283"/>
      <c r="C93" s="260" t="s">
        <v>410</v>
      </c>
      <c r="D93" s="260"/>
      <c r="E93" s="260"/>
      <c r="F93" s="282" t="s">
        <v>380</v>
      </c>
      <c r="G93" s="281"/>
      <c r="H93" s="260" t="s">
        <v>411</v>
      </c>
      <c r="I93" s="260" t="s">
        <v>412</v>
      </c>
      <c r="J93" s="260"/>
      <c r="K93" s="274"/>
    </row>
    <row r="94" ht="15" customHeight="1">
      <c r="B94" s="283"/>
      <c r="C94" s="260" t="s">
        <v>413</v>
      </c>
      <c r="D94" s="260"/>
      <c r="E94" s="260"/>
      <c r="F94" s="282" t="s">
        <v>380</v>
      </c>
      <c r="G94" s="281"/>
      <c r="H94" s="260" t="s">
        <v>414</v>
      </c>
      <c r="I94" s="260" t="s">
        <v>415</v>
      </c>
      <c r="J94" s="260"/>
      <c r="K94" s="274"/>
    </row>
    <row r="95" ht="15" customHeight="1">
      <c r="B95" s="283"/>
      <c r="C95" s="260" t="s">
        <v>416</v>
      </c>
      <c r="D95" s="260"/>
      <c r="E95" s="260"/>
      <c r="F95" s="282" t="s">
        <v>380</v>
      </c>
      <c r="G95" s="281"/>
      <c r="H95" s="260" t="s">
        <v>416</v>
      </c>
      <c r="I95" s="260" t="s">
        <v>415</v>
      </c>
      <c r="J95" s="260"/>
      <c r="K95" s="274"/>
    </row>
    <row r="96" ht="15" customHeight="1">
      <c r="B96" s="283"/>
      <c r="C96" s="260" t="s">
        <v>38</v>
      </c>
      <c r="D96" s="260"/>
      <c r="E96" s="260"/>
      <c r="F96" s="282" t="s">
        <v>380</v>
      </c>
      <c r="G96" s="281"/>
      <c r="H96" s="260" t="s">
        <v>417</v>
      </c>
      <c r="I96" s="260" t="s">
        <v>415</v>
      </c>
      <c r="J96" s="260"/>
      <c r="K96" s="274"/>
    </row>
    <row r="97" ht="15" customHeight="1">
      <c r="B97" s="283"/>
      <c r="C97" s="260" t="s">
        <v>48</v>
      </c>
      <c r="D97" s="260"/>
      <c r="E97" s="260"/>
      <c r="F97" s="282" t="s">
        <v>380</v>
      </c>
      <c r="G97" s="281"/>
      <c r="H97" s="260" t="s">
        <v>418</v>
      </c>
      <c r="I97" s="260" t="s">
        <v>415</v>
      </c>
      <c r="J97" s="260"/>
      <c r="K97" s="274"/>
    </row>
    <row r="98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ht="45" customHeight="1">
      <c r="B102" s="272"/>
      <c r="C102" s="273" t="s">
        <v>419</v>
      </c>
      <c r="D102" s="273"/>
      <c r="E102" s="273"/>
      <c r="F102" s="273"/>
      <c r="G102" s="273"/>
      <c r="H102" s="273"/>
      <c r="I102" s="273"/>
      <c r="J102" s="273"/>
      <c r="K102" s="274"/>
    </row>
    <row r="103" ht="17.25" customHeight="1">
      <c r="B103" s="272"/>
      <c r="C103" s="275" t="s">
        <v>374</v>
      </c>
      <c r="D103" s="275"/>
      <c r="E103" s="275"/>
      <c r="F103" s="275" t="s">
        <v>375</v>
      </c>
      <c r="G103" s="276"/>
      <c r="H103" s="275" t="s">
        <v>54</v>
      </c>
      <c r="I103" s="275" t="s">
        <v>57</v>
      </c>
      <c r="J103" s="275" t="s">
        <v>376</v>
      </c>
      <c r="K103" s="274"/>
    </row>
    <row r="104" ht="17.25" customHeight="1">
      <c r="B104" s="272"/>
      <c r="C104" s="277" t="s">
        <v>377</v>
      </c>
      <c r="D104" s="277"/>
      <c r="E104" s="277"/>
      <c r="F104" s="278" t="s">
        <v>378</v>
      </c>
      <c r="G104" s="279"/>
      <c r="H104" s="277"/>
      <c r="I104" s="277"/>
      <c r="J104" s="277" t="s">
        <v>379</v>
      </c>
      <c r="K104" s="274"/>
    </row>
    <row r="105" ht="5.25" customHeight="1">
      <c r="B105" s="272"/>
      <c r="C105" s="275"/>
      <c r="D105" s="275"/>
      <c r="E105" s="275"/>
      <c r="F105" s="275"/>
      <c r="G105" s="291"/>
      <c r="H105" s="275"/>
      <c r="I105" s="275"/>
      <c r="J105" s="275"/>
      <c r="K105" s="274"/>
    </row>
    <row r="106" ht="15" customHeight="1">
      <c r="B106" s="272"/>
      <c r="C106" s="260" t="s">
        <v>53</v>
      </c>
      <c r="D106" s="280"/>
      <c r="E106" s="280"/>
      <c r="F106" s="282" t="s">
        <v>380</v>
      </c>
      <c r="G106" s="291"/>
      <c r="H106" s="260" t="s">
        <v>420</v>
      </c>
      <c r="I106" s="260" t="s">
        <v>382</v>
      </c>
      <c r="J106" s="260">
        <v>20</v>
      </c>
      <c r="K106" s="274"/>
    </row>
    <row r="107" ht="15" customHeight="1">
      <c r="B107" s="272"/>
      <c r="C107" s="260" t="s">
        <v>383</v>
      </c>
      <c r="D107" s="260"/>
      <c r="E107" s="260"/>
      <c r="F107" s="282" t="s">
        <v>380</v>
      </c>
      <c r="G107" s="260"/>
      <c r="H107" s="260" t="s">
        <v>420</v>
      </c>
      <c r="I107" s="260" t="s">
        <v>382</v>
      </c>
      <c r="J107" s="260">
        <v>120</v>
      </c>
      <c r="K107" s="274"/>
    </row>
    <row r="108" ht="15" customHeight="1">
      <c r="B108" s="283"/>
      <c r="C108" s="260" t="s">
        <v>385</v>
      </c>
      <c r="D108" s="260"/>
      <c r="E108" s="260"/>
      <c r="F108" s="282" t="s">
        <v>386</v>
      </c>
      <c r="G108" s="260"/>
      <c r="H108" s="260" t="s">
        <v>420</v>
      </c>
      <c r="I108" s="260" t="s">
        <v>382</v>
      </c>
      <c r="J108" s="260">
        <v>50</v>
      </c>
      <c r="K108" s="274"/>
    </row>
    <row r="109" ht="15" customHeight="1">
      <c r="B109" s="283"/>
      <c r="C109" s="260" t="s">
        <v>388</v>
      </c>
      <c r="D109" s="260"/>
      <c r="E109" s="260"/>
      <c r="F109" s="282" t="s">
        <v>380</v>
      </c>
      <c r="G109" s="260"/>
      <c r="H109" s="260" t="s">
        <v>420</v>
      </c>
      <c r="I109" s="260" t="s">
        <v>390</v>
      </c>
      <c r="J109" s="260"/>
      <c r="K109" s="274"/>
    </row>
    <row r="110" ht="15" customHeight="1">
      <c r="B110" s="283"/>
      <c r="C110" s="260" t="s">
        <v>399</v>
      </c>
      <c r="D110" s="260"/>
      <c r="E110" s="260"/>
      <c r="F110" s="282" t="s">
        <v>386</v>
      </c>
      <c r="G110" s="260"/>
      <c r="H110" s="260" t="s">
        <v>420</v>
      </c>
      <c r="I110" s="260" t="s">
        <v>382</v>
      </c>
      <c r="J110" s="260">
        <v>50</v>
      </c>
      <c r="K110" s="274"/>
    </row>
    <row r="111" ht="15" customHeight="1">
      <c r="B111" s="283"/>
      <c r="C111" s="260" t="s">
        <v>407</v>
      </c>
      <c r="D111" s="260"/>
      <c r="E111" s="260"/>
      <c r="F111" s="282" t="s">
        <v>386</v>
      </c>
      <c r="G111" s="260"/>
      <c r="H111" s="260" t="s">
        <v>420</v>
      </c>
      <c r="I111" s="260" t="s">
        <v>382</v>
      </c>
      <c r="J111" s="260">
        <v>50</v>
      </c>
      <c r="K111" s="274"/>
    </row>
    <row r="112" ht="15" customHeight="1">
      <c r="B112" s="283"/>
      <c r="C112" s="260" t="s">
        <v>405</v>
      </c>
      <c r="D112" s="260"/>
      <c r="E112" s="260"/>
      <c r="F112" s="282" t="s">
        <v>386</v>
      </c>
      <c r="G112" s="260"/>
      <c r="H112" s="260" t="s">
        <v>420</v>
      </c>
      <c r="I112" s="260" t="s">
        <v>382</v>
      </c>
      <c r="J112" s="260">
        <v>50</v>
      </c>
      <c r="K112" s="274"/>
    </row>
    <row r="113" ht="15" customHeight="1">
      <c r="B113" s="283"/>
      <c r="C113" s="260" t="s">
        <v>53</v>
      </c>
      <c r="D113" s="260"/>
      <c r="E113" s="260"/>
      <c r="F113" s="282" t="s">
        <v>380</v>
      </c>
      <c r="G113" s="260"/>
      <c r="H113" s="260" t="s">
        <v>421</v>
      </c>
      <c r="I113" s="260" t="s">
        <v>382</v>
      </c>
      <c r="J113" s="260">
        <v>20</v>
      </c>
      <c r="K113" s="274"/>
    </row>
    <row r="114" ht="15" customHeight="1">
      <c r="B114" s="283"/>
      <c r="C114" s="260" t="s">
        <v>422</v>
      </c>
      <c r="D114" s="260"/>
      <c r="E114" s="260"/>
      <c r="F114" s="282" t="s">
        <v>380</v>
      </c>
      <c r="G114" s="260"/>
      <c r="H114" s="260" t="s">
        <v>423</v>
      </c>
      <c r="I114" s="260" t="s">
        <v>382</v>
      </c>
      <c r="J114" s="260">
        <v>120</v>
      </c>
      <c r="K114" s="274"/>
    </row>
    <row r="115" ht="15" customHeight="1">
      <c r="B115" s="283"/>
      <c r="C115" s="260" t="s">
        <v>38</v>
      </c>
      <c r="D115" s="260"/>
      <c r="E115" s="260"/>
      <c r="F115" s="282" t="s">
        <v>380</v>
      </c>
      <c r="G115" s="260"/>
      <c r="H115" s="260" t="s">
        <v>424</v>
      </c>
      <c r="I115" s="260" t="s">
        <v>415</v>
      </c>
      <c r="J115" s="260"/>
      <c r="K115" s="274"/>
    </row>
    <row r="116" ht="15" customHeight="1">
      <c r="B116" s="283"/>
      <c r="C116" s="260" t="s">
        <v>48</v>
      </c>
      <c r="D116" s="260"/>
      <c r="E116" s="260"/>
      <c r="F116" s="282" t="s">
        <v>380</v>
      </c>
      <c r="G116" s="260"/>
      <c r="H116" s="260" t="s">
        <v>425</v>
      </c>
      <c r="I116" s="260" t="s">
        <v>415</v>
      </c>
      <c r="J116" s="260"/>
      <c r="K116" s="274"/>
    </row>
    <row r="117" ht="15" customHeight="1">
      <c r="B117" s="283"/>
      <c r="C117" s="260" t="s">
        <v>57</v>
      </c>
      <c r="D117" s="260"/>
      <c r="E117" s="260"/>
      <c r="F117" s="282" t="s">
        <v>380</v>
      </c>
      <c r="G117" s="260"/>
      <c r="H117" s="260" t="s">
        <v>426</v>
      </c>
      <c r="I117" s="260" t="s">
        <v>427</v>
      </c>
      <c r="J117" s="260"/>
      <c r="K117" s="274"/>
    </row>
    <row r="118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ht="18.75" customHeight="1">
      <c r="B119" s="293"/>
      <c r="C119" s="257"/>
      <c r="D119" s="257"/>
      <c r="E119" s="257"/>
      <c r="F119" s="294"/>
      <c r="G119" s="257"/>
      <c r="H119" s="257"/>
      <c r="I119" s="257"/>
      <c r="J119" s="257"/>
      <c r="K119" s="293"/>
    </row>
    <row r="120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ht="45" customHeight="1">
      <c r="B122" s="298"/>
      <c r="C122" s="251" t="s">
        <v>428</v>
      </c>
      <c r="D122" s="251"/>
      <c r="E122" s="251"/>
      <c r="F122" s="251"/>
      <c r="G122" s="251"/>
      <c r="H122" s="251"/>
      <c r="I122" s="251"/>
      <c r="J122" s="251"/>
      <c r="K122" s="299"/>
    </row>
    <row r="123" ht="17.25" customHeight="1">
      <c r="B123" s="300"/>
      <c r="C123" s="275" t="s">
        <v>374</v>
      </c>
      <c r="D123" s="275"/>
      <c r="E123" s="275"/>
      <c r="F123" s="275" t="s">
        <v>375</v>
      </c>
      <c r="G123" s="276"/>
      <c r="H123" s="275" t="s">
        <v>54</v>
      </c>
      <c r="I123" s="275" t="s">
        <v>57</v>
      </c>
      <c r="J123" s="275" t="s">
        <v>376</v>
      </c>
      <c r="K123" s="301"/>
    </row>
    <row r="124" ht="17.25" customHeight="1">
      <c r="B124" s="300"/>
      <c r="C124" s="277" t="s">
        <v>377</v>
      </c>
      <c r="D124" s="277"/>
      <c r="E124" s="277"/>
      <c r="F124" s="278" t="s">
        <v>378</v>
      </c>
      <c r="G124" s="279"/>
      <c r="H124" s="277"/>
      <c r="I124" s="277"/>
      <c r="J124" s="277" t="s">
        <v>379</v>
      </c>
      <c r="K124" s="301"/>
    </row>
    <row r="125" ht="5.25" customHeight="1">
      <c r="B125" s="302"/>
      <c r="C125" s="280"/>
      <c r="D125" s="280"/>
      <c r="E125" s="280"/>
      <c r="F125" s="280"/>
      <c r="G125" s="260"/>
      <c r="H125" s="280"/>
      <c r="I125" s="280"/>
      <c r="J125" s="280"/>
      <c r="K125" s="303"/>
    </row>
    <row r="126" ht="15" customHeight="1">
      <c r="B126" s="302"/>
      <c r="C126" s="260" t="s">
        <v>383</v>
      </c>
      <c r="D126" s="280"/>
      <c r="E126" s="280"/>
      <c r="F126" s="282" t="s">
        <v>380</v>
      </c>
      <c r="G126" s="260"/>
      <c r="H126" s="260" t="s">
        <v>420</v>
      </c>
      <c r="I126" s="260" t="s">
        <v>382</v>
      </c>
      <c r="J126" s="260">
        <v>120</v>
      </c>
      <c r="K126" s="304"/>
    </row>
    <row r="127" ht="15" customHeight="1">
      <c r="B127" s="302"/>
      <c r="C127" s="260" t="s">
        <v>429</v>
      </c>
      <c r="D127" s="260"/>
      <c r="E127" s="260"/>
      <c r="F127" s="282" t="s">
        <v>380</v>
      </c>
      <c r="G127" s="260"/>
      <c r="H127" s="260" t="s">
        <v>430</v>
      </c>
      <c r="I127" s="260" t="s">
        <v>382</v>
      </c>
      <c r="J127" s="260" t="s">
        <v>431</v>
      </c>
      <c r="K127" s="304"/>
    </row>
    <row r="128" ht="15" customHeight="1">
      <c r="B128" s="302"/>
      <c r="C128" s="260" t="s">
        <v>328</v>
      </c>
      <c r="D128" s="260"/>
      <c r="E128" s="260"/>
      <c r="F128" s="282" t="s">
        <v>380</v>
      </c>
      <c r="G128" s="260"/>
      <c r="H128" s="260" t="s">
        <v>432</v>
      </c>
      <c r="I128" s="260" t="s">
        <v>382</v>
      </c>
      <c r="J128" s="260" t="s">
        <v>431</v>
      </c>
      <c r="K128" s="304"/>
    </row>
    <row r="129" ht="15" customHeight="1">
      <c r="B129" s="302"/>
      <c r="C129" s="260" t="s">
        <v>391</v>
      </c>
      <c r="D129" s="260"/>
      <c r="E129" s="260"/>
      <c r="F129" s="282" t="s">
        <v>386</v>
      </c>
      <c r="G129" s="260"/>
      <c r="H129" s="260" t="s">
        <v>392</v>
      </c>
      <c r="I129" s="260" t="s">
        <v>382</v>
      </c>
      <c r="J129" s="260">
        <v>15</v>
      </c>
      <c r="K129" s="304"/>
    </row>
    <row r="130" ht="15" customHeight="1">
      <c r="B130" s="302"/>
      <c r="C130" s="284" t="s">
        <v>393</v>
      </c>
      <c r="D130" s="284"/>
      <c r="E130" s="284"/>
      <c r="F130" s="285" t="s">
        <v>386</v>
      </c>
      <c r="G130" s="284"/>
      <c r="H130" s="284" t="s">
        <v>394</v>
      </c>
      <c r="I130" s="284" t="s">
        <v>382</v>
      </c>
      <c r="J130" s="284">
        <v>15</v>
      </c>
      <c r="K130" s="304"/>
    </row>
    <row r="131" ht="15" customHeight="1">
      <c r="B131" s="302"/>
      <c r="C131" s="284" t="s">
        <v>395</v>
      </c>
      <c r="D131" s="284"/>
      <c r="E131" s="284"/>
      <c r="F131" s="285" t="s">
        <v>386</v>
      </c>
      <c r="G131" s="284"/>
      <c r="H131" s="284" t="s">
        <v>396</v>
      </c>
      <c r="I131" s="284" t="s">
        <v>382</v>
      </c>
      <c r="J131" s="284">
        <v>20</v>
      </c>
      <c r="K131" s="304"/>
    </row>
    <row r="132" ht="15" customHeight="1">
      <c r="B132" s="302"/>
      <c r="C132" s="284" t="s">
        <v>397</v>
      </c>
      <c r="D132" s="284"/>
      <c r="E132" s="284"/>
      <c r="F132" s="285" t="s">
        <v>386</v>
      </c>
      <c r="G132" s="284"/>
      <c r="H132" s="284" t="s">
        <v>398</v>
      </c>
      <c r="I132" s="284" t="s">
        <v>382</v>
      </c>
      <c r="J132" s="284">
        <v>20</v>
      </c>
      <c r="K132" s="304"/>
    </row>
    <row r="133" ht="15" customHeight="1">
      <c r="B133" s="302"/>
      <c r="C133" s="260" t="s">
        <v>385</v>
      </c>
      <c r="D133" s="260"/>
      <c r="E133" s="260"/>
      <c r="F133" s="282" t="s">
        <v>386</v>
      </c>
      <c r="G133" s="260"/>
      <c r="H133" s="260" t="s">
        <v>420</v>
      </c>
      <c r="I133" s="260" t="s">
        <v>382</v>
      </c>
      <c r="J133" s="260">
        <v>50</v>
      </c>
      <c r="K133" s="304"/>
    </row>
    <row r="134" ht="15" customHeight="1">
      <c r="B134" s="302"/>
      <c r="C134" s="260" t="s">
        <v>399</v>
      </c>
      <c r="D134" s="260"/>
      <c r="E134" s="260"/>
      <c r="F134" s="282" t="s">
        <v>386</v>
      </c>
      <c r="G134" s="260"/>
      <c r="H134" s="260" t="s">
        <v>420</v>
      </c>
      <c r="I134" s="260" t="s">
        <v>382</v>
      </c>
      <c r="J134" s="260">
        <v>50</v>
      </c>
      <c r="K134" s="304"/>
    </row>
    <row r="135" ht="15" customHeight="1">
      <c r="B135" s="302"/>
      <c r="C135" s="260" t="s">
        <v>405</v>
      </c>
      <c r="D135" s="260"/>
      <c r="E135" s="260"/>
      <c r="F135" s="282" t="s">
        <v>386</v>
      </c>
      <c r="G135" s="260"/>
      <c r="H135" s="260" t="s">
        <v>420</v>
      </c>
      <c r="I135" s="260" t="s">
        <v>382</v>
      </c>
      <c r="J135" s="260">
        <v>50</v>
      </c>
      <c r="K135" s="304"/>
    </row>
    <row r="136" ht="15" customHeight="1">
      <c r="B136" s="302"/>
      <c r="C136" s="260" t="s">
        <v>407</v>
      </c>
      <c r="D136" s="260"/>
      <c r="E136" s="260"/>
      <c r="F136" s="282" t="s">
        <v>386</v>
      </c>
      <c r="G136" s="260"/>
      <c r="H136" s="260" t="s">
        <v>420</v>
      </c>
      <c r="I136" s="260" t="s">
        <v>382</v>
      </c>
      <c r="J136" s="260">
        <v>50</v>
      </c>
      <c r="K136" s="304"/>
    </row>
    <row r="137" ht="15" customHeight="1">
      <c r="B137" s="302"/>
      <c r="C137" s="260" t="s">
        <v>408</v>
      </c>
      <c r="D137" s="260"/>
      <c r="E137" s="260"/>
      <c r="F137" s="282" t="s">
        <v>386</v>
      </c>
      <c r="G137" s="260"/>
      <c r="H137" s="260" t="s">
        <v>433</v>
      </c>
      <c r="I137" s="260" t="s">
        <v>382</v>
      </c>
      <c r="J137" s="260">
        <v>255</v>
      </c>
      <c r="K137" s="304"/>
    </row>
    <row r="138" ht="15" customHeight="1">
      <c r="B138" s="302"/>
      <c r="C138" s="260" t="s">
        <v>410</v>
      </c>
      <c r="D138" s="260"/>
      <c r="E138" s="260"/>
      <c r="F138" s="282" t="s">
        <v>380</v>
      </c>
      <c r="G138" s="260"/>
      <c r="H138" s="260" t="s">
        <v>434</v>
      </c>
      <c r="I138" s="260" t="s">
        <v>412</v>
      </c>
      <c r="J138" s="260"/>
      <c r="K138" s="304"/>
    </row>
    <row r="139" ht="15" customHeight="1">
      <c r="B139" s="302"/>
      <c r="C139" s="260" t="s">
        <v>413</v>
      </c>
      <c r="D139" s="260"/>
      <c r="E139" s="260"/>
      <c r="F139" s="282" t="s">
        <v>380</v>
      </c>
      <c r="G139" s="260"/>
      <c r="H139" s="260" t="s">
        <v>435</v>
      </c>
      <c r="I139" s="260" t="s">
        <v>415</v>
      </c>
      <c r="J139" s="260"/>
      <c r="K139" s="304"/>
    </row>
    <row r="140" ht="15" customHeight="1">
      <c r="B140" s="302"/>
      <c r="C140" s="260" t="s">
        <v>416</v>
      </c>
      <c r="D140" s="260"/>
      <c r="E140" s="260"/>
      <c r="F140" s="282" t="s">
        <v>380</v>
      </c>
      <c r="G140" s="260"/>
      <c r="H140" s="260" t="s">
        <v>416</v>
      </c>
      <c r="I140" s="260" t="s">
        <v>415</v>
      </c>
      <c r="J140" s="260"/>
      <c r="K140" s="304"/>
    </row>
    <row r="141" ht="15" customHeight="1">
      <c r="B141" s="302"/>
      <c r="C141" s="260" t="s">
        <v>38</v>
      </c>
      <c r="D141" s="260"/>
      <c r="E141" s="260"/>
      <c r="F141" s="282" t="s">
        <v>380</v>
      </c>
      <c r="G141" s="260"/>
      <c r="H141" s="260" t="s">
        <v>436</v>
      </c>
      <c r="I141" s="260" t="s">
        <v>415</v>
      </c>
      <c r="J141" s="260"/>
      <c r="K141" s="304"/>
    </row>
    <row r="142" ht="15" customHeight="1">
      <c r="B142" s="302"/>
      <c r="C142" s="260" t="s">
        <v>437</v>
      </c>
      <c r="D142" s="260"/>
      <c r="E142" s="260"/>
      <c r="F142" s="282" t="s">
        <v>380</v>
      </c>
      <c r="G142" s="260"/>
      <c r="H142" s="260" t="s">
        <v>438</v>
      </c>
      <c r="I142" s="260" t="s">
        <v>415</v>
      </c>
      <c r="J142" s="260"/>
      <c r="K142" s="304"/>
    </row>
    <row r="143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ht="18.75" customHeight="1">
      <c r="B144" s="257"/>
      <c r="C144" s="257"/>
      <c r="D144" s="257"/>
      <c r="E144" s="257"/>
      <c r="F144" s="294"/>
      <c r="G144" s="257"/>
      <c r="H144" s="257"/>
      <c r="I144" s="257"/>
      <c r="J144" s="257"/>
      <c r="K144" s="257"/>
    </row>
    <row r="145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ht="45" customHeight="1">
      <c r="B147" s="272"/>
      <c r="C147" s="273" t="s">
        <v>439</v>
      </c>
      <c r="D147" s="273"/>
      <c r="E147" s="273"/>
      <c r="F147" s="273"/>
      <c r="G147" s="273"/>
      <c r="H147" s="273"/>
      <c r="I147" s="273"/>
      <c r="J147" s="273"/>
      <c r="K147" s="274"/>
    </row>
    <row r="148" ht="17.25" customHeight="1">
      <c r="B148" s="272"/>
      <c r="C148" s="275" t="s">
        <v>374</v>
      </c>
      <c r="D148" s="275"/>
      <c r="E148" s="275"/>
      <c r="F148" s="275" t="s">
        <v>375</v>
      </c>
      <c r="G148" s="276"/>
      <c r="H148" s="275" t="s">
        <v>54</v>
      </c>
      <c r="I148" s="275" t="s">
        <v>57</v>
      </c>
      <c r="J148" s="275" t="s">
        <v>376</v>
      </c>
      <c r="K148" s="274"/>
    </row>
    <row r="149" ht="17.25" customHeight="1">
      <c r="B149" s="272"/>
      <c r="C149" s="277" t="s">
        <v>377</v>
      </c>
      <c r="D149" s="277"/>
      <c r="E149" s="277"/>
      <c r="F149" s="278" t="s">
        <v>378</v>
      </c>
      <c r="G149" s="279"/>
      <c r="H149" s="277"/>
      <c r="I149" s="277"/>
      <c r="J149" s="277" t="s">
        <v>379</v>
      </c>
      <c r="K149" s="274"/>
    </row>
    <row r="150" ht="5.25" customHeight="1">
      <c r="B150" s="283"/>
      <c r="C150" s="280"/>
      <c r="D150" s="280"/>
      <c r="E150" s="280"/>
      <c r="F150" s="280"/>
      <c r="G150" s="281"/>
      <c r="H150" s="280"/>
      <c r="I150" s="280"/>
      <c r="J150" s="280"/>
      <c r="K150" s="304"/>
    </row>
    <row r="151" ht="15" customHeight="1">
      <c r="B151" s="283"/>
      <c r="C151" s="308" t="s">
        <v>383</v>
      </c>
      <c r="D151" s="260"/>
      <c r="E151" s="260"/>
      <c r="F151" s="309" t="s">
        <v>380</v>
      </c>
      <c r="G151" s="260"/>
      <c r="H151" s="308" t="s">
        <v>420</v>
      </c>
      <c r="I151" s="308" t="s">
        <v>382</v>
      </c>
      <c r="J151" s="308">
        <v>120</v>
      </c>
      <c r="K151" s="304"/>
    </row>
    <row r="152" ht="15" customHeight="1">
      <c r="B152" s="283"/>
      <c r="C152" s="308" t="s">
        <v>429</v>
      </c>
      <c r="D152" s="260"/>
      <c r="E152" s="260"/>
      <c r="F152" s="309" t="s">
        <v>380</v>
      </c>
      <c r="G152" s="260"/>
      <c r="H152" s="308" t="s">
        <v>440</v>
      </c>
      <c r="I152" s="308" t="s">
        <v>382</v>
      </c>
      <c r="J152" s="308" t="s">
        <v>431</v>
      </c>
      <c r="K152" s="304"/>
    </row>
    <row r="153" ht="15" customHeight="1">
      <c r="B153" s="283"/>
      <c r="C153" s="308" t="s">
        <v>328</v>
      </c>
      <c r="D153" s="260"/>
      <c r="E153" s="260"/>
      <c r="F153" s="309" t="s">
        <v>380</v>
      </c>
      <c r="G153" s="260"/>
      <c r="H153" s="308" t="s">
        <v>441</v>
      </c>
      <c r="I153" s="308" t="s">
        <v>382</v>
      </c>
      <c r="J153" s="308" t="s">
        <v>431</v>
      </c>
      <c r="K153" s="304"/>
    </row>
    <row r="154" ht="15" customHeight="1">
      <c r="B154" s="283"/>
      <c r="C154" s="308" t="s">
        <v>385</v>
      </c>
      <c r="D154" s="260"/>
      <c r="E154" s="260"/>
      <c r="F154" s="309" t="s">
        <v>386</v>
      </c>
      <c r="G154" s="260"/>
      <c r="H154" s="308" t="s">
        <v>420</v>
      </c>
      <c r="I154" s="308" t="s">
        <v>382</v>
      </c>
      <c r="J154" s="308">
        <v>50</v>
      </c>
      <c r="K154" s="304"/>
    </row>
    <row r="155" ht="15" customHeight="1">
      <c r="B155" s="283"/>
      <c r="C155" s="308" t="s">
        <v>388</v>
      </c>
      <c r="D155" s="260"/>
      <c r="E155" s="260"/>
      <c r="F155" s="309" t="s">
        <v>380</v>
      </c>
      <c r="G155" s="260"/>
      <c r="H155" s="308" t="s">
        <v>420</v>
      </c>
      <c r="I155" s="308" t="s">
        <v>390</v>
      </c>
      <c r="J155" s="308"/>
      <c r="K155" s="304"/>
    </row>
    <row r="156" ht="15" customHeight="1">
      <c r="B156" s="283"/>
      <c r="C156" s="308" t="s">
        <v>399</v>
      </c>
      <c r="D156" s="260"/>
      <c r="E156" s="260"/>
      <c r="F156" s="309" t="s">
        <v>386</v>
      </c>
      <c r="G156" s="260"/>
      <c r="H156" s="308" t="s">
        <v>420</v>
      </c>
      <c r="I156" s="308" t="s">
        <v>382</v>
      </c>
      <c r="J156" s="308">
        <v>50</v>
      </c>
      <c r="K156" s="304"/>
    </row>
    <row r="157" ht="15" customHeight="1">
      <c r="B157" s="283"/>
      <c r="C157" s="308" t="s">
        <v>407</v>
      </c>
      <c r="D157" s="260"/>
      <c r="E157" s="260"/>
      <c r="F157" s="309" t="s">
        <v>386</v>
      </c>
      <c r="G157" s="260"/>
      <c r="H157" s="308" t="s">
        <v>420</v>
      </c>
      <c r="I157" s="308" t="s">
        <v>382</v>
      </c>
      <c r="J157" s="308">
        <v>50</v>
      </c>
      <c r="K157" s="304"/>
    </row>
    <row r="158" ht="15" customHeight="1">
      <c r="B158" s="283"/>
      <c r="C158" s="308" t="s">
        <v>405</v>
      </c>
      <c r="D158" s="260"/>
      <c r="E158" s="260"/>
      <c r="F158" s="309" t="s">
        <v>386</v>
      </c>
      <c r="G158" s="260"/>
      <c r="H158" s="308" t="s">
        <v>420</v>
      </c>
      <c r="I158" s="308" t="s">
        <v>382</v>
      </c>
      <c r="J158" s="308">
        <v>50</v>
      </c>
      <c r="K158" s="304"/>
    </row>
    <row r="159" ht="15" customHeight="1">
      <c r="B159" s="283"/>
      <c r="C159" s="308" t="s">
        <v>82</v>
      </c>
      <c r="D159" s="260"/>
      <c r="E159" s="260"/>
      <c r="F159" s="309" t="s">
        <v>380</v>
      </c>
      <c r="G159" s="260"/>
      <c r="H159" s="308" t="s">
        <v>442</v>
      </c>
      <c r="I159" s="308" t="s">
        <v>382</v>
      </c>
      <c r="J159" s="308" t="s">
        <v>443</v>
      </c>
      <c r="K159" s="304"/>
    </row>
    <row r="160" ht="15" customHeight="1">
      <c r="B160" s="283"/>
      <c r="C160" s="308" t="s">
        <v>444</v>
      </c>
      <c r="D160" s="260"/>
      <c r="E160" s="260"/>
      <c r="F160" s="309" t="s">
        <v>380</v>
      </c>
      <c r="G160" s="260"/>
      <c r="H160" s="308" t="s">
        <v>445</v>
      </c>
      <c r="I160" s="308" t="s">
        <v>415</v>
      </c>
      <c r="J160" s="308"/>
      <c r="K160" s="304"/>
    </row>
    <row r="161" ht="15" customHeight="1">
      <c r="B161" s="310"/>
      <c r="C161" s="292"/>
      <c r="D161" s="292"/>
      <c r="E161" s="292"/>
      <c r="F161" s="292"/>
      <c r="G161" s="292"/>
      <c r="H161" s="292"/>
      <c r="I161" s="292"/>
      <c r="J161" s="292"/>
      <c r="K161" s="311"/>
    </row>
    <row r="162" ht="18.75" customHeight="1">
      <c r="B162" s="257"/>
      <c r="C162" s="260"/>
      <c r="D162" s="260"/>
      <c r="E162" s="260"/>
      <c r="F162" s="282"/>
      <c r="G162" s="260"/>
      <c r="H162" s="260"/>
      <c r="I162" s="260"/>
      <c r="J162" s="260"/>
      <c r="K162" s="257"/>
    </row>
    <row r="163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ht="45" customHeight="1">
      <c r="B165" s="250"/>
      <c r="C165" s="251" t="s">
        <v>446</v>
      </c>
      <c r="D165" s="251"/>
      <c r="E165" s="251"/>
      <c r="F165" s="251"/>
      <c r="G165" s="251"/>
      <c r="H165" s="251"/>
      <c r="I165" s="251"/>
      <c r="J165" s="251"/>
      <c r="K165" s="252"/>
    </row>
    <row r="166" ht="17.25" customHeight="1">
      <c r="B166" s="250"/>
      <c r="C166" s="275" t="s">
        <v>374</v>
      </c>
      <c r="D166" s="275"/>
      <c r="E166" s="275"/>
      <c r="F166" s="275" t="s">
        <v>375</v>
      </c>
      <c r="G166" s="312"/>
      <c r="H166" s="313" t="s">
        <v>54</v>
      </c>
      <c r="I166" s="313" t="s">
        <v>57</v>
      </c>
      <c r="J166" s="275" t="s">
        <v>376</v>
      </c>
      <c r="K166" s="252"/>
    </row>
    <row r="167" ht="17.25" customHeight="1">
      <c r="B167" s="253"/>
      <c r="C167" s="277" t="s">
        <v>377</v>
      </c>
      <c r="D167" s="277"/>
      <c r="E167" s="277"/>
      <c r="F167" s="278" t="s">
        <v>378</v>
      </c>
      <c r="G167" s="314"/>
      <c r="H167" s="315"/>
      <c r="I167" s="315"/>
      <c r="J167" s="277" t="s">
        <v>379</v>
      </c>
      <c r="K167" s="255"/>
    </row>
    <row r="168" ht="5.25" customHeight="1">
      <c r="B168" s="283"/>
      <c r="C168" s="280"/>
      <c r="D168" s="280"/>
      <c r="E168" s="280"/>
      <c r="F168" s="280"/>
      <c r="G168" s="281"/>
      <c r="H168" s="280"/>
      <c r="I168" s="280"/>
      <c r="J168" s="280"/>
      <c r="K168" s="304"/>
    </row>
    <row r="169" ht="15" customHeight="1">
      <c r="B169" s="283"/>
      <c r="C169" s="260" t="s">
        <v>383</v>
      </c>
      <c r="D169" s="260"/>
      <c r="E169" s="260"/>
      <c r="F169" s="282" t="s">
        <v>380</v>
      </c>
      <c r="G169" s="260"/>
      <c r="H169" s="260" t="s">
        <v>420</v>
      </c>
      <c r="I169" s="260" t="s">
        <v>382</v>
      </c>
      <c r="J169" s="260">
        <v>120</v>
      </c>
      <c r="K169" s="304"/>
    </row>
    <row r="170" ht="15" customHeight="1">
      <c r="B170" s="283"/>
      <c r="C170" s="260" t="s">
        <v>429</v>
      </c>
      <c r="D170" s="260"/>
      <c r="E170" s="260"/>
      <c r="F170" s="282" t="s">
        <v>380</v>
      </c>
      <c r="G170" s="260"/>
      <c r="H170" s="260" t="s">
        <v>430</v>
      </c>
      <c r="I170" s="260" t="s">
        <v>382</v>
      </c>
      <c r="J170" s="260" t="s">
        <v>431</v>
      </c>
      <c r="K170" s="304"/>
    </row>
    <row r="171" ht="15" customHeight="1">
      <c r="B171" s="283"/>
      <c r="C171" s="260" t="s">
        <v>328</v>
      </c>
      <c r="D171" s="260"/>
      <c r="E171" s="260"/>
      <c r="F171" s="282" t="s">
        <v>380</v>
      </c>
      <c r="G171" s="260"/>
      <c r="H171" s="260" t="s">
        <v>447</v>
      </c>
      <c r="I171" s="260" t="s">
        <v>382</v>
      </c>
      <c r="J171" s="260" t="s">
        <v>431</v>
      </c>
      <c r="K171" s="304"/>
    </row>
    <row r="172" ht="15" customHeight="1">
      <c r="B172" s="283"/>
      <c r="C172" s="260" t="s">
        <v>385</v>
      </c>
      <c r="D172" s="260"/>
      <c r="E172" s="260"/>
      <c r="F172" s="282" t="s">
        <v>386</v>
      </c>
      <c r="G172" s="260"/>
      <c r="H172" s="260" t="s">
        <v>447</v>
      </c>
      <c r="I172" s="260" t="s">
        <v>382</v>
      </c>
      <c r="J172" s="260">
        <v>50</v>
      </c>
      <c r="K172" s="304"/>
    </row>
    <row r="173" ht="15" customHeight="1">
      <c r="B173" s="283"/>
      <c r="C173" s="260" t="s">
        <v>388</v>
      </c>
      <c r="D173" s="260"/>
      <c r="E173" s="260"/>
      <c r="F173" s="282" t="s">
        <v>380</v>
      </c>
      <c r="G173" s="260"/>
      <c r="H173" s="260" t="s">
        <v>447</v>
      </c>
      <c r="I173" s="260" t="s">
        <v>390</v>
      </c>
      <c r="J173" s="260"/>
      <c r="K173" s="304"/>
    </row>
    <row r="174" ht="15" customHeight="1">
      <c r="B174" s="283"/>
      <c r="C174" s="260" t="s">
        <v>399</v>
      </c>
      <c r="D174" s="260"/>
      <c r="E174" s="260"/>
      <c r="F174" s="282" t="s">
        <v>386</v>
      </c>
      <c r="G174" s="260"/>
      <c r="H174" s="260" t="s">
        <v>447</v>
      </c>
      <c r="I174" s="260" t="s">
        <v>382</v>
      </c>
      <c r="J174" s="260">
        <v>50</v>
      </c>
      <c r="K174" s="304"/>
    </row>
    <row r="175" ht="15" customHeight="1">
      <c r="B175" s="283"/>
      <c r="C175" s="260" t="s">
        <v>407</v>
      </c>
      <c r="D175" s="260"/>
      <c r="E175" s="260"/>
      <c r="F175" s="282" t="s">
        <v>386</v>
      </c>
      <c r="G175" s="260"/>
      <c r="H175" s="260" t="s">
        <v>447</v>
      </c>
      <c r="I175" s="260" t="s">
        <v>382</v>
      </c>
      <c r="J175" s="260">
        <v>50</v>
      </c>
      <c r="K175" s="304"/>
    </row>
    <row r="176" ht="15" customHeight="1">
      <c r="B176" s="283"/>
      <c r="C176" s="260" t="s">
        <v>405</v>
      </c>
      <c r="D176" s="260"/>
      <c r="E176" s="260"/>
      <c r="F176" s="282" t="s">
        <v>386</v>
      </c>
      <c r="G176" s="260"/>
      <c r="H176" s="260" t="s">
        <v>447</v>
      </c>
      <c r="I176" s="260" t="s">
        <v>382</v>
      </c>
      <c r="J176" s="260">
        <v>50</v>
      </c>
      <c r="K176" s="304"/>
    </row>
    <row r="177" ht="15" customHeight="1">
      <c r="B177" s="283"/>
      <c r="C177" s="260" t="s">
        <v>96</v>
      </c>
      <c r="D177" s="260"/>
      <c r="E177" s="260"/>
      <c r="F177" s="282" t="s">
        <v>380</v>
      </c>
      <c r="G177" s="260"/>
      <c r="H177" s="260" t="s">
        <v>448</v>
      </c>
      <c r="I177" s="260" t="s">
        <v>449</v>
      </c>
      <c r="J177" s="260"/>
      <c r="K177" s="304"/>
    </row>
    <row r="178" ht="15" customHeight="1">
      <c r="B178" s="283"/>
      <c r="C178" s="260" t="s">
        <v>57</v>
      </c>
      <c r="D178" s="260"/>
      <c r="E178" s="260"/>
      <c r="F178" s="282" t="s">
        <v>380</v>
      </c>
      <c r="G178" s="260"/>
      <c r="H178" s="260" t="s">
        <v>450</v>
      </c>
      <c r="I178" s="260" t="s">
        <v>451</v>
      </c>
      <c r="J178" s="260">
        <v>1</v>
      </c>
      <c r="K178" s="304"/>
    </row>
    <row r="179" ht="15" customHeight="1">
      <c r="B179" s="283"/>
      <c r="C179" s="260" t="s">
        <v>53</v>
      </c>
      <c r="D179" s="260"/>
      <c r="E179" s="260"/>
      <c r="F179" s="282" t="s">
        <v>380</v>
      </c>
      <c r="G179" s="260"/>
      <c r="H179" s="260" t="s">
        <v>452</v>
      </c>
      <c r="I179" s="260" t="s">
        <v>382</v>
      </c>
      <c r="J179" s="260">
        <v>20</v>
      </c>
      <c r="K179" s="304"/>
    </row>
    <row r="180" ht="15" customHeight="1">
      <c r="B180" s="283"/>
      <c r="C180" s="260" t="s">
        <v>54</v>
      </c>
      <c r="D180" s="260"/>
      <c r="E180" s="260"/>
      <c r="F180" s="282" t="s">
        <v>380</v>
      </c>
      <c r="G180" s="260"/>
      <c r="H180" s="260" t="s">
        <v>453</v>
      </c>
      <c r="I180" s="260" t="s">
        <v>382</v>
      </c>
      <c r="J180" s="260">
        <v>255</v>
      </c>
      <c r="K180" s="304"/>
    </row>
    <row r="181" ht="15" customHeight="1">
      <c r="B181" s="283"/>
      <c r="C181" s="260" t="s">
        <v>97</v>
      </c>
      <c r="D181" s="260"/>
      <c r="E181" s="260"/>
      <c r="F181" s="282" t="s">
        <v>380</v>
      </c>
      <c r="G181" s="260"/>
      <c r="H181" s="260" t="s">
        <v>344</v>
      </c>
      <c r="I181" s="260" t="s">
        <v>382</v>
      </c>
      <c r="J181" s="260">
        <v>10</v>
      </c>
      <c r="K181" s="304"/>
    </row>
    <row r="182" ht="15" customHeight="1">
      <c r="B182" s="283"/>
      <c r="C182" s="260" t="s">
        <v>98</v>
      </c>
      <c r="D182" s="260"/>
      <c r="E182" s="260"/>
      <c r="F182" s="282" t="s">
        <v>380</v>
      </c>
      <c r="G182" s="260"/>
      <c r="H182" s="260" t="s">
        <v>454</v>
      </c>
      <c r="I182" s="260" t="s">
        <v>415</v>
      </c>
      <c r="J182" s="260"/>
      <c r="K182" s="304"/>
    </row>
    <row r="183" ht="15" customHeight="1">
      <c r="B183" s="283"/>
      <c r="C183" s="260" t="s">
        <v>455</v>
      </c>
      <c r="D183" s="260"/>
      <c r="E183" s="260"/>
      <c r="F183" s="282" t="s">
        <v>380</v>
      </c>
      <c r="G183" s="260"/>
      <c r="H183" s="260" t="s">
        <v>456</v>
      </c>
      <c r="I183" s="260" t="s">
        <v>415</v>
      </c>
      <c r="J183" s="260"/>
      <c r="K183" s="304"/>
    </row>
    <row r="184" ht="15" customHeight="1">
      <c r="B184" s="283"/>
      <c r="C184" s="260" t="s">
        <v>444</v>
      </c>
      <c r="D184" s="260"/>
      <c r="E184" s="260"/>
      <c r="F184" s="282" t="s">
        <v>380</v>
      </c>
      <c r="G184" s="260"/>
      <c r="H184" s="260" t="s">
        <v>457</v>
      </c>
      <c r="I184" s="260" t="s">
        <v>415</v>
      </c>
      <c r="J184" s="260"/>
      <c r="K184" s="304"/>
    </row>
    <row r="185" ht="15" customHeight="1">
      <c r="B185" s="283"/>
      <c r="C185" s="260" t="s">
        <v>100</v>
      </c>
      <c r="D185" s="260"/>
      <c r="E185" s="260"/>
      <c r="F185" s="282" t="s">
        <v>386</v>
      </c>
      <c r="G185" s="260"/>
      <c r="H185" s="260" t="s">
        <v>458</v>
      </c>
      <c r="I185" s="260" t="s">
        <v>382</v>
      </c>
      <c r="J185" s="260">
        <v>50</v>
      </c>
      <c r="K185" s="304"/>
    </row>
    <row r="186" ht="15" customHeight="1">
      <c r="B186" s="283"/>
      <c r="C186" s="260" t="s">
        <v>459</v>
      </c>
      <c r="D186" s="260"/>
      <c r="E186" s="260"/>
      <c r="F186" s="282" t="s">
        <v>386</v>
      </c>
      <c r="G186" s="260"/>
      <c r="H186" s="260" t="s">
        <v>460</v>
      </c>
      <c r="I186" s="260" t="s">
        <v>461</v>
      </c>
      <c r="J186" s="260"/>
      <c r="K186" s="304"/>
    </row>
    <row r="187" ht="15" customHeight="1">
      <c r="B187" s="283"/>
      <c r="C187" s="260" t="s">
        <v>462</v>
      </c>
      <c r="D187" s="260"/>
      <c r="E187" s="260"/>
      <c r="F187" s="282" t="s">
        <v>386</v>
      </c>
      <c r="G187" s="260"/>
      <c r="H187" s="260" t="s">
        <v>463</v>
      </c>
      <c r="I187" s="260" t="s">
        <v>461</v>
      </c>
      <c r="J187" s="260"/>
      <c r="K187" s="304"/>
    </row>
    <row r="188" ht="15" customHeight="1">
      <c r="B188" s="283"/>
      <c r="C188" s="260" t="s">
        <v>464</v>
      </c>
      <c r="D188" s="260"/>
      <c r="E188" s="260"/>
      <c r="F188" s="282" t="s">
        <v>386</v>
      </c>
      <c r="G188" s="260"/>
      <c r="H188" s="260" t="s">
        <v>465</v>
      </c>
      <c r="I188" s="260" t="s">
        <v>461</v>
      </c>
      <c r="J188" s="260"/>
      <c r="K188" s="304"/>
    </row>
    <row r="189" ht="15" customHeight="1">
      <c r="B189" s="283"/>
      <c r="C189" s="316" t="s">
        <v>466</v>
      </c>
      <c r="D189" s="260"/>
      <c r="E189" s="260"/>
      <c r="F189" s="282" t="s">
        <v>386</v>
      </c>
      <c r="G189" s="260"/>
      <c r="H189" s="260" t="s">
        <v>467</v>
      </c>
      <c r="I189" s="260" t="s">
        <v>468</v>
      </c>
      <c r="J189" s="317" t="s">
        <v>469</v>
      </c>
      <c r="K189" s="304"/>
    </row>
    <row r="190" ht="15" customHeight="1">
      <c r="B190" s="283"/>
      <c r="C190" s="267" t="s">
        <v>42</v>
      </c>
      <c r="D190" s="260"/>
      <c r="E190" s="260"/>
      <c r="F190" s="282" t="s">
        <v>380</v>
      </c>
      <c r="G190" s="260"/>
      <c r="H190" s="257" t="s">
        <v>470</v>
      </c>
      <c r="I190" s="260" t="s">
        <v>471</v>
      </c>
      <c r="J190" s="260"/>
      <c r="K190" s="304"/>
    </row>
    <row r="191" ht="15" customHeight="1">
      <c r="B191" s="283"/>
      <c r="C191" s="267" t="s">
        <v>472</v>
      </c>
      <c r="D191" s="260"/>
      <c r="E191" s="260"/>
      <c r="F191" s="282" t="s">
        <v>380</v>
      </c>
      <c r="G191" s="260"/>
      <c r="H191" s="260" t="s">
        <v>473</v>
      </c>
      <c r="I191" s="260" t="s">
        <v>415</v>
      </c>
      <c r="J191" s="260"/>
      <c r="K191" s="304"/>
    </row>
    <row r="192" ht="15" customHeight="1">
      <c r="B192" s="283"/>
      <c r="C192" s="267" t="s">
        <v>474</v>
      </c>
      <c r="D192" s="260"/>
      <c r="E192" s="260"/>
      <c r="F192" s="282" t="s">
        <v>380</v>
      </c>
      <c r="G192" s="260"/>
      <c r="H192" s="260" t="s">
        <v>475</v>
      </c>
      <c r="I192" s="260" t="s">
        <v>415</v>
      </c>
      <c r="J192" s="260"/>
      <c r="K192" s="304"/>
    </row>
    <row r="193" ht="15" customHeight="1">
      <c r="B193" s="283"/>
      <c r="C193" s="267" t="s">
        <v>476</v>
      </c>
      <c r="D193" s="260"/>
      <c r="E193" s="260"/>
      <c r="F193" s="282" t="s">
        <v>386</v>
      </c>
      <c r="G193" s="260"/>
      <c r="H193" s="260" t="s">
        <v>477</v>
      </c>
      <c r="I193" s="260" t="s">
        <v>415</v>
      </c>
      <c r="J193" s="260"/>
      <c r="K193" s="304"/>
    </row>
    <row r="194" ht="15" customHeight="1">
      <c r="B194" s="310"/>
      <c r="C194" s="318"/>
      <c r="D194" s="292"/>
      <c r="E194" s="292"/>
      <c r="F194" s="292"/>
      <c r="G194" s="292"/>
      <c r="H194" s="292"/>
      <c r="I194" s="292"/>
      <c r="J194" s="292"/>
      <c r="K194" s="311"/>
    </row>
    <row r="195" ht="18.75" customHeight="1">
      <c r="B195" s="257"/>
      <c r="C195" s="260"/>
      <c r="D195" s="260"/>
      <c r="E195" s="260"/>
      <c r="F195" s="282"/>
      <c r="G195" s="260"/>
      <c r="H195" s="260"/>
      <c r="I195" s="260"/>
      <c r="J195" s="260"/>
      <c r="K195" s="257"/>
    </row>
    <row r="196" ht="18.75" customHeight="1">
      <c r="B196" s="257"/>
      <c r="C196" s="260"/>
      <c r="D196" s="260"/>
      <c r="E196" s="260"/>
      <c r="F196" s="282"/>
      <c r="G196" s="260"/>
      <c r="H196" s="260"/>
      <c r="I196" s="260"/>
      <c r="J196" s="260"/>
      <c r="K196" s="257"/>
    </row>
    <row r="197" ht="18.75" customHeight="1">
      <c r="B197" s="268"/>
      <c r="C197" s="268"/>
      <c r="D197" s="268"/>
      <c r="E197" s="268"/>
      <c r="F197" s="268"/>
      <c r="G197" s="268"/>
      <c r="H197" s="268"/>
      <c r="I197" s="268"/>
      <c r="J197" s="268"/>
      <c r="K197" s="268"/>
    </row>
    <row r="198" ht="13.5">
      <c r="B198" s="247"/>
      <c r="C198" s="248"/>
      <c r="D198" s="248"/>
      <c r="E198" s="248"/>
      <c r="F198" s="248"/>
      <c r="G198" s="248"/>
      <c r="H198" s="248"/>
      <c r="I198" s="248"/>
      <c r="J198" s="248"/>
      <c r="K198" s="249"/>
    </row>
    <row r="199" ht="21">
      <c r="B199" s="250"/>
      <c r="C199" s="251" t="s">
        <v>478</v>
      </c>
      <c r="D199" s="251"/>
      <c r="E199" s="251"/>
      <c r="F199" s="251"/>
      <c r="G199" s="251"/>
      <c r="H199" s="251"/>
      <c r="I199" s="251"/>
      <c r="J199" s="251"/>
      <c r="K199" s="252"/>
    </row>
    <row r="200" ht="25.5" customHeight="1">
      <c r="B200" s="250"/>
      <c r="C200" s="319" t="s">
        <v>479</v>
      </c>
      <c r="D200" s="319"/>
      <c r="E200" s="319"/>
      <c r="F200" s="319" t="s">
        <v>480</v>
      </c>
      <c r="G200" s="320"/>
      <c r="H200" s="319" t="s">
        <v>481</v>
      </c>
      <c r="I200" s="319"/>
      <c r="J200" s="319"/>
      <c r="K200" s="252"/>
    </row>
    <row r="201" ht="5.25" customHeight="1">
      <c r="B201" s="283"/>
      <c r="C201" s="280"/>
      <c r="D201" s="280"/>
      <c r="E201" s="280"/>
      <c r="F201" s="280"/>
      <c r="G201" s="260"/>
      <c r="H201" s="280"/>
      <c r="I201" s="280"/>
      <c r="J201" s="280"/>
      <c r="K201" s="304"/>
    </row>
    <row r="202" ht="15" customHeight="1">
      <c r="B202" s="283"/>
      <c r="C202" s="260" t="s">
        <v>471</v>
      </c>
      <c r="D202" s="260"/>
      <c r="E202" s="260"/>
      <c r="F202" s="282" t="s">
        <v>43</v>
      </c>
      <c r="G202" s="260"/>
      <c r="H202" s="260" t="s">
        <v>482</v>
      </c>
      <c r="I202" s="260"/>
      <c r="J202" s="260"/>
      <c r="K202" s="304"/>
    </row>
    <row r="203" ht="15" customHeight="1">
      <c r="B203" s="283"/>
      <c r="C203" s="289"/>
      <c r="D203" s="260"/>
      <c r="E203" s="260"/>
      <c r="F203" s="282" t="s">
        <v>44</v>
      </c>
      <c r="G203" s="260"/>
      <c r="H203" s="260" t="s">
        <v>483</v>
      </c>
      <c r="I203" s="260"/>
      <c r="J203" s="260"/>
      <c r="K203" s="304"/>
    </row>
    <row r="204" ht="15" customHeight="1">
      <c r="B204" s="283"/>
      <c r="C204" s="289"/>
      <c r="D204" s="260"/>
      <c r="E204" s="260"/>
      <c r="F204" s="282" t="s">
        <v>47</v>
      </c>
      <c r="G204" s="260"/>
      <c r="H204" s="260" t="s">
        <v>484</v>
      </c>
      <c r="I204" s="260"/>
      <c r="J204" s="260"/>
      <c r="K204" s="304"/>
    </row>
    <row r="205" ht="15" customHeight="1">
      <c r="B205" s="283"/>
      <c r="C205" s="260"/>
      <c r="D205" s="260"/>
      <c r="E205" s="260"/>
      <c r="F205" s="282" t="s">
        <v>45</v>
      </c>
      <c r="G205" s="260"/>
      <c r="H205" s="260" t="s">
        <v>485</v>
      </c>
      <c r="I205" s="260"/>
      <c r="J205" s="260"/>
      <c r="K205" s="304"/>
    </row>
    <row r="206" ht="15" customHeight="1">
      <c r="B206" s="283"/>
      <c r="C206" s="260"/>
      <c r="D206" s="260"/>
      <c r="E206" s="260"/>
      <c r="F206" s="282" t="s">
        <v>46</v>
      </c>
      <c r="G206" s="260"/>
      <c r="H206" s="260" t="s">
        <v>486</v>
      </c>
      <c r="I206" s="260"/>
      <c r="J206" s="260"/>
      <c r="K206" s="304"/>
    </row>
    <row r="207" ht="15" customHeight="1">
      <c r="B207" s="283"/>
      <c r="C207" s="260"/>
      <c r="D207" s="260"/>
      <c r="E207" s="260"/>
      <c r="F207" s="282"/>
      <c r="G207" s="260"/>
      <c r="H207" s="260"/>
      <c r="I207" s="260"/>
      <c r="J207" s="260"/>
      <c r="K207" s="304"/>
    </row>
    <row r="208" ht="15" customHeight="1">
      <c r="B208" s="283"/>
      <c r="C208" s="260" t="s">
        <v>427</v>
      </c>
      <c r="D208" s="260"/>
      <c r="E208" s="260"/>
      <c r="F208" s="282" t="s">
        <v>76</v>
      </c>
      <c r="G208" s="260"/>
      <c r="H208" s="260" t="s">
        <v>487</v>
      </c>
      <c r="I208" s="260"/>
      <c r="J208" s="260"/>
      <c r="K208" s="304"/>
    </row>
    <row r="209" ht="15" customHeight="1">
      <c r="B209" s="283"/>
      <c r="C209" s="289"/>
      <c r="D209" s="260"/>
      <c r="E209" s="260"/>
      <c r="F209" s="282" t="s">
        <v>322</v>
      </c>
      <c r="G209" s="260"/>
      <c r="H209" s="260" t="s">
        <v>323</v>
      </c>
      <c r="I209" s="260"/>
      <c r="J209" s="260"/>
      <c r="K209" s="304"/>
    </row>
    <row r="210" ht="15" customHeight="1">
      <c r="B210" s="283"/>
      <c r="C210" s="260"/>
      <c r="D210" s="260"/>
      <c r="E210" s="260"/>
      <c r="F210" s="282" t="s">
        <v>320</v>
      </c>
      <c r="G210" s="260"/>
      <c r="H210" s="260" t="s">
        <v>488</v>
      </c>
      <c r="I210" s="260"/>
      <c r="J210" s="260"/>
      <c r="K210" s="304"/>
    </row>
    <row r="211" ht="15" customHeight="1">
      <c r="B211" s="321"/>
      <c r="C211" s="289"/>
      <c r="D211" s="289"/>
      <c r="E211" s="289"/>
      <c r="F211" s="282" t="s">
        <v>324</v>
      </c>
      <c r="G211" s="267"/>
      <c r="H211" s="308" t="s">
        <v>325</v>
      </c>
      <c r="I211" s="308"/>
      <c r="J211" s="308"/>
      <c r="K211" s="322"/>
    </row>
    <row r="212" ht="15" customHeight="1">
      <c r="B212" s="321"/>
      <c r="C212" s="289"/>
      <c r="D212" s="289"/>
      <c r="E212" s="289"/>
      <c r="F212" s="282" t="s">
        <v>326</v>
      </c>
      <c r="G212" s="267"/>
      <c r="H212" s="308" t="s">
        <v>489</v>
      </c>
      <c r="I212" s="308"/>
      <c r="J212" s="308"/>
      <c r="K212" s="322"/>
    </row>
    <row r="213" ht="15" customHeight="1">
      <c r="B213" s="321"/>
      <c r="C213" s="289"/>
      <c r="D213" s="289"/>
      <c r="E213" s="289"/>
      <c r="F213" s="323"/>
      <c r="G213" s="267"/>
      <c r="H213" s="324"/>
      <c r="I213" s="324"/>
      <c r="J213" s="324"/>
      <c r="K213" s="322"/>
    </row>
    <row r="214" ht="15" customHeight="1">
      <c r="B214" s="321"/>
      <c r="C214" s="260" t="s">
        <v>451</v>
      </c>
      <c r="D214" s="289"/>
      <c r="E214" s="289"/>
      <c r="F214" s="282">
        <v>1</v>
      </c>
      <c r="G214" s="267"/>
      <c r="H214" s="308" t="s">
        <v>490</v>
      </c>
      <c r="I214" s="308"/>
      <c r="J214" s="308"/>
      <c r="K214" s="322"/>
    </row>
    <row r="215" ht="15" customHeight="1">
      <c r="B215" s="321"/>
      <c r="C215" s="289"/>
      <c r="D215" s="289"/>
      <c r="E215" s="289"/>
      <c r="F215" s="282">
        <v>2</v>
      </c>
      <c r="G215" s="267"/>
      <c r="H215" s="308" t="s">
        <v>491</v>
      </c>
      <c r="I215" s="308"/>
      <c r="J215" s="308"/>
      <c r="K215" s="322"/>
    </row>
    <row r="216" ht="15" customHeight="1">
      <c r="B216" s="321"/>
      <c r="C216" s="289"/>
      <c r="D216" s="289"/>
      <c r="E216" s="289"/>
      <c r="F216" s="282">
        <v>3</v>
      </c>
      <c r="G216" s="267"/>
      <c r="H216" s="308" t="s">
        <v>492</v>
      </c>
      <c r="I216" s="308"/>
      <c r="J216" s="308"/>
      <c r="K216" s="322"/>
    </row>
    <row r="217" ht="15" customHeight="1">
      <c r="B217" s="321"/>
      <c r="C217" s="289"/>
      <c r="D217" s="289"/>
      <c r="E217" s="289"/>
      <c r="F217" s="282">
        <v>4</v>
      </c>
      <c r="G217" s="267"/>
      <c r="H217" s="308" t="s">
        <v>493</v>
      </c>
      <c r="I217" s="308"/>
      <c r="J217" s="308"/>
      <c r="K217" s="322"/>
    </row>
    <row r="218" ht="12.75" customHeight="1">
      <c r="B218" s="325"/>
      <c r="C218" s="326"/>
      <c r="D218" s="326"/>
      <c r="E218" s="326"/>
      <c r="F218" s="326"/>
      <c r="G218" s="326"/>
      <c r="H218" s="326"/>
      <c r="I218" s="326"/>
      <c r="J218" s="326"/>
      <c r="K218" s="32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HONZAL\x</dc:creator>
  <cp:lastModifiedBy>HONZAL\x</cp:lastModifiedBy>
  <dcterms:created xsi:type="dcterms:W3CDTF">2019-08-22T12:12:52Z</dcterms:created>
  <dcterms:modified xsi:type="dcterms:W3CDTF">2019-08-22T12:12:54Z</dcterms:modified>
</cp:coreProperties>
</file>